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endrehelland/Dropbox/_DL-mappen/===Reiseregninger/"/>
    </mc:Choice>
  </mc:AlternateContent>
  <xr:revisionPtr revIDLastSave="0" documentId="13_ncr:1_{FF111C8B-74BF-434A-A071-BEB177628922}" xr6:coauthVersionLast="36" xr6:coauthVersionMax="47" xr10:uidLastSave="{00000000-0000-0000-0000-000000000000}"/>
  <bookViews>
    <workbookView xWindow="0" yWindow="0" windowWidth="28800" windowHeight="18000" xr2:uid="{00000000-000D-0000-FFFF-FFFF00000000}"/>
  </bookViews>
  <sheets>
    <sheet name="Reiseregning" sheetId="1" r:id="rId1"/>
    <sheet name="Veiledning" sheetId="3" r:id="rId2"/>
  </sheets>
  <externalReferences>
    <externalReference r:id="rId3"/>
  </externalReferences>
  <definedNames>
    <definedName name="_rnd2">Reiseregning!$AO$155</definedName>
    <definedName name="Annet1">Reiseregning!$F$64</definedName>
    <definedName name="Annet2">Reiseregning!$F$66</definedName>
    <definedName name="Annet3">Reiseregning!$F$68</definedName>
    <definedName name="Annet4">Reiseregning!$F$70</definedName>
    <definedName name="Ansnr">Reiseregning!$AS$150</definedName>
    <definedName name="Avdelingsnr">Reiseregning!$C$9</definedName>
    <definedName name="Bank">Reiseregning!$C$11</definedName>
    <definedName name="DAGENIDAG">[1]Organisasjonskart!$M$3</definedName>
    <definedName name="DatoListe">[1]Organisasjonskart!$F$1:$G$32</definedName>
    <definedName name="DEAKTIVERING">[1]Organisasjonskart!$K$3</definedName>
    <definedName name="FD">Reiseregning!$BB$155</definedName>
    <definedName name="kommentar">Reiseregning!$A$21</definedName>
    <definedName name="Navn">Reiseregning!$C$5</definedName>
    <definedName name="Prefiks_på_lev_nr">Reiseregning!$AO$151</definedName>
    <definedName name="rnd">Reiseregning!$AO$154</definedName>
    <definedName name="TEST">Reiseregning!$AF$32:$AN$74</definedName>
    <definedName name="TOTALT">Reiseregning!$T$72</definedName>
    <definedName name="UTBET">Reiseregning!$T$76</definedName>
    <definedName name="_xlnm.Print_Area" localSheetId="0">Reiseregning!$AQ$146:$BD$195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4" i="1" l="1"/>
  <c r="T44" i="1"/>
  <c r="AL44" i="1"/>
  <c r="AK44" i="1"/>
  <c r="AJ44" i="1"/>
  <c r="AH44" i="1"/>
  <c r="AE44" i="1"/>
  <c r="N42" i="1"/>
  <c r="AE42" i="1"/>
  <c r="AF42" i="1"/>
  <c r="AF44" i="1"/>
  <c r="AD44" i="1"/>
  <c r="AH43" i="1"/>
  <c r="AD43" i="1"/>
  <c r="T42" i="1"/>
  <c r="AD42" i="1"/>
  <c r="AE40" i="1"/>
  <c r="AE38" i="1"/>
  <c r="AE36" i="1"/>
  <c r="AF34" i="1"/>
  <c r="AF36" i="1"/>
  <c r="AF38" i="1"/>
  <c r="AF40" i="1"/>
  <c r="AH42" i="1"/>
  <c r="AJ42" i="1"/>
  <c r="AK42" i="1"/>
  <c r="AL42" i="1"/>
  <c r="AD45" i="1"/>
  <c r="AH45" i="1"/>
  <c r="T46" i="1"/>
  <c r="V46" i="1"/>
  <c r="X46" i="1"/>
  <c r="AD46" i="1"/>
  <c r="AE46" i="1"/>
  <c r="AF46" i="1"/>
  <c r="AH46" i="1"/>
  <c r="AI46" i="1"/>
  <c r="AJ46" i="1"/>
  <c r="AK46" i="1"/>
  <c r="AL46" i="1"/>
  <c r="AD47" i="1"/>
  <c r="AH47" i="1"/>
  <c r="T48" i="1"/>
  <c r="AD48" i="1"/>
  <c r="AE48" i="1"/>
  <c r="AF48" i="1"/>
  <c r="AH48" i="1"/>
  <c r="AI48" i="1"/>
  <c r="AJ48" i="1"/>
  <c r="AK48" i="1"/>
  <c r="AL48" i="1"/>
  <c r="AS149" i="1"/>
  <c r="AE50" i="1"/>
  <c r="AE52" i="1"/>
  <c r="AE54" i="1"/>
  <c r="AE56" i="1"/>
  <c r="AE58" i="1"/>
  <c r="AE60" i="1"/>
  <c r="AE62" i="1"/>
  <c r="AE64" i="1"/>
  <c r="AE66" i="1"/>
  <c r="AE68" i="1"/>
  <c r="AE70" i="1"/>
  <c r="AE74" i="1"/>
  <c r="T70" i="1"/>
  <c r="AL70" i="1"/>
  <c r="AH70" i="1"/>
  <c r="T64" i="1"/>
  <c r="AL64" i="1"/>
  <c r="T68" i="1"/>
  <c r="AL68" i="1"/>
  <c r="T52" i="1"/>
  <c r="AL52" i="1"/>
  <c r="AK64" i="1"/>
  <c r="AH64" i="1"/>
  <c r="AH68" i="1"/>
  <c r="AH52" i="1"/>
  <c r="AI64" i="1"/>
  <c r="AI68" i="1"/>
  <c r="T60" i="1"/>
  <c r="AL60" i="1"/>
  <c r="T66" i="1"/>
  <c r="AL66" i="1"/>
  <c r="AK60" i="1"/>
  <c r="AH60" i="1"/>
  <c r="AH66" i="1"/>
  <c r="AI60" i="1"/>
  <c r="T56" i="1"/>
  <c r="AL56" i="1"/>
  <c r="AK56" i="1"/>
  <c r="AJ56" i="1"/>
  <c r="AH56" i="1"/>
  <c r="AI56" i="1"/>
  <c r="T54" i="1"/>
  <c r="AL54" i="1"/>
  <c r="T62" i="1"/>
  <c r="AL62" i="1"/>
  <c r="AK54" i="1"/>
  <c r="AJ54" i="1"/>
  <c r="AH54" i="1"/>
  <c r="AH62" i="1"/>
  <c r="T40" i="1"/>
  <c r="AL40" i="1"/>
  <c r="AK52" i="1"/>
  <c r="AJ52" i="1"/>
  <c r="AH40" i="1"/>
  <c r="T38" i="1"/>
  <c r="AL38" i="1"/>
  <c r="AH38" i="1"/>
  <c r="T36" i="1"/>
  <c r="AL36" i="1"/>
  <c r="AK36" i="1"/>
  <c r="AJ36" i="1"/>
  <c r="AH36" i="1"/>
  <c r="AI36" i="1"/>
  <c r="T74" i="1"/>
  <c r="BE172" i="1"/>
  <c r="AL74" i="1"/>
  <c r="AX169" i="1"/>
  <c r="AV169" i="1"/>
  <c r="AT169" i="1"/>
  <c r="AS169" i="1"/>
  <c r="AQ169" i="1"/>
  <c r="AX168" i="1"/>
  <c r="AV168" i="1"/>
  <c r="AT168" i="1"/>
  <c r="AS168" i="1"/>
  <c r="AQ168" i="1"/>
  <c r="AX167" i="1"/>
  <c r="AV167" i="1"/>
  <c r="AT167" i="1"/>
  <c r="AS167" i="1"/>
  <c r="AQ167" i="1"/>
  <c r="AX166" i="1"/>
  <c r="AV166" i="1"/>
  <c r="AT166" i="1"/>
  <c r="AS166" i="1"/>
  <c r="AQ166" i="1"/>
  <c r="AR159" i="1"/>
  <c r="AQ159" i="1"/>
  <c r="AS152" i="1"/>
  <c r="BB158" i="1"/>
  <c r="AT155" i="1"/>
  <c r="AS155" i="1"/>
  <c r="AM155" i="1"/>
  <c r="AO155" i="1"/>
  <c r="AT154" i="1"/>
  <c r="AS154" i="1"/>
  <c r="AM153" i="1"/>
  <c r="AM154" i="1"/>
  <c r="BB155" i="1"/>
  <c r="AS151" i="1"/>
  <c r="AS150" i="1"/>
  <c r="AO150" i="1"/>
  <c r="AO151" i="1"/>
  <c r="AK74" i="1"/>
  <c r="AN74" i="1"/>
  <c r="AJ74" i="1"/>
  <c r="AI74" i="1"/>
  <c r="AH74" i="1"/>
  <c r="AD74" i="1"/>
  <c r="AD73" i="1"/>
  <c r="AI72" i="1"/>
  <c r="AD72" i="1"/>
  <c r="AD71" i="1"/>
  <c r="AM70" i="1"/>
  <c r="AK70" i="1"/>
  <c r="AI70" i="1"/>
  <c r="AD70" i="1"/>
  <c r="AH69" i="1"/>
  <c r="AD69" i="1"/>
  <c r="AM68" i="1"/>
  <c r="AK68" i="1"/>
  <c r="AD68" i="1"/>
  <c r="AH67" i="1"/>
  <c r="AD67" i="1"/>
  <c r="AM66" i="1"/>
  <c r="AK66" i="1"/>
  <c r="AI66" i="1"/>
  <c r="AD66" i="1"/>
  <c r="AH65" i="1"/>
  <c r="AD65" i="1"/>
  <c r="AM64" i="1"/>
  <c r="AD64" i="1"/>
  <c r="AH63" i="1"/>
  <c r="AD63" i="1"/>
  <c r="AK62" i="1"/>
  <c r="AI62" i="1"/>
  <c r="AD62" i="1"/>
  <c r="AH61" i="1"/>
  <c r="AD61" i="1"/>
  <c r="AJ60" i="1"/>
  <c r="AD60" i="1"/>
  <c r="AH59" i="1"/>
  <c r="AD59" i="1"/>
  <c r="AL58" i="1"/>
  <c r="AK58" i="1"/>
  <c r="AJ58" i="1"/>
  <c r="AH58" i="1"/>
  <c r="AD58" i="1"/>
  <c r="AH57" i="1"/>
  <c r="AD57" i="1"/>
  <c r="AD56" i="1"/>
  <c r="AH55" i="1"/>
  <c r="AD55" i="1"/>
  <c r="AD54" i="1"/>
  <c r="AH53" i="1"/>
  <c r="AD53" i="1"/>
  <c r="AD52" i="1"/>
  <c r="AH51" i="1"/>
  <c r="AD51" i="1"/>
  <c r="AL50" i="1"/>
  <c r="AK50" i="1"/>
  <c r="AJ50" i="1"/>
  <c r="AH50" i="1"/>
  <c r="AD50" i="1"/>
  <c r="AH49" i="1"/>
  <c r="AD49" i="1"/>
  <c r="AH41" i="1"/>
  <c r="AD41" i="1"/>
  <c r="AK40" i="1"/>
  <c r="AJ40" i="1"/>
  <c r="AD40" i="1"/>
  <c r="AH39" i="1"/>
  <c r="AD39" i="1"/>
  <c r="AK38" i="1"/>
  <c r="AJ38" i="1"/>
  <c r="AI38" i="1"/>
  <c r="AD38" i="1"/>
  <c r="AH37" i="1"/>
  <c r="AD37" i="1"/>
  <c r="AD36" i="1"/>
  <c r="AH35" i="1"/>
  <c r="AL34" i="1"/>
  <c r="AK34" i="1"/>
  <c r="AJ34" i="1"/>
  <c r="AH34" i="1"/>
  <c r="AK32" i="1"/>
  <c r="AJ32" i="1"/>
  <c r="AI32" i="1"/>
  <c r="N72" i="1"/>
  <c r="AO154" i="1"/>
  <c r="T72" i="1"/>
  <c r="T76" i="1"/>
  <c r="AI1" i="1"/>
  <c r="BD173" i="1"/>
  <c r="BB157" i="1"/>
  <c r="AI5" i="1"/>
  <c r="BB156" i="1"/>
  <c r="AI3" i="1"/>
  <c r="BD172" i="1"/>
  <c r="AI7" i="1"/>
  <c r="AF50" i="1"/>
  <c r="AF52" i="1"/>
  <c r="AF54" i="1"/>
  <c r="AF56" i="1"/>
  <c r="AF58" i="1"/>
  <c r="AF60" i="1"/>
  <c r="AF62" i="1"/>
  <c r="AF64" i="1"/>
  <c r="AF66" i="1"/>
  <c r="AF68" i="1"/>
  <c r="AF70" i="1"/>
  <c r="AF74" i="1"/>
  <c r="AQ179" i="1"/>
  <c r="BB176" i="1"/>
  <c r="BD176" i="1"/>
  <c r="AQ191" i="1"/>
  <c r="AZ179" i="1"/>
  <c r="AQ192" i="1"/>
  <c r="AQ183" i="1"/>
  <c r="AX186" i="1"/>
  <c r="BB184" i="1"/>
  <c r="AM188" i="1"/>
  <c r="AZ180" i="1"/>
  <c r="AM189" i="1"/>
  <c r="BB177" i="1"/>
  <c r="AM191" i="1"/>
  <c r="AM190" i="1"/>
  <c r="AX183" i="1"/>
  <c r="BD188" i="1"/>
  <c r="AM181" i="1"/>
  <c r="BB189" i="1"/>
  <c r="BB185" i="1"/>
  <c r="BD192" i="1"/>
  <c r="AX192" i="1"/>
  <c r="BB178" i="1"/>
  <c r="AM176" i="1"/>
  <c r="BD183" i="1"/>
  <c r="AQ182" i="1"/>
  <c r="BD191" i="1"/>
  <c r="BD182" i="1"/>
  <c r="AX181" i="1"/>
  <c r="BB186" i="1"/>
  <c r="AM182" i="1"/>
  <c r="BB187" i="1"/>
  <c r="AM178" i="1"/>
  <c r="AQ184" i="1"/>
  <c r="AZ176" i="1"/>
  <c r="BB192" i="1"/>
  <c r="AQ187" i="1"/>
  <c r="AX184" i="1"/>
  <c r="AX178" i="1"/>
  <c r="AM180" i="1"/>
  <c r="BB180" i="1"/>
  <c r="AM184" i="1"/>
  <c r="AX185" i="1"/>
  <c r="AM179" i="1"/>
  <c r="AZ178" i="1"/>
  <c r="AM193" i="1"/>
  <c r="BD189" i="1"/>
  <c r="AX176" i="1"/>
  <c r="AZ177" i="1"/>
  <c r="BD184" i="1"/>
  <c r="AQ177" i="1"/>
  <c r="BD178" i="1"/>
  <c r="BD177" i="1"/>
  <c r="AX187" i="1"/>
  <c r="AX190" i="1"/>
  <c r="BB188" i="1"/>
  <c r="AX177" i="1"/>
  <c r="BB181" i="1"/>
  <c r="AX182" i="1"/>
  <c r="AQ185" i="1"/>
  <c r="AX180" i="1"/>
  <c r="AX189" i="1"/>
  <c r="BD186" i="1"/>
  <c r="AM186" i="1"/>
  <c r="AQ189" i="1"/>
  <c r="AM187" i="1"/>
  <c r="BD179" i="1"/>
  <c r="AX188" i="1"/>
  <c r="AQ188" i="1"/>
  <c r="AQ178" i="1"/>
  <c r="BD185" i="1"/>
  <c r="BD180" i="1"/>
  <c r="AQ190" i="1"/>
  <c r="BB183" i="1"/>
  <c r="BD190" i="1"/>
  <c r="BB179" i="1"/>
  <c r="AQ181" i="1"/>
  <c r="BB190" i="1"/>
  <c r="BD181" i="1"/>
  <c r="AQ186" i="1"/>
  <c r="AQ180" i="1"/>
  <c r="AM192" i="1"/>
  <c r="BB191" i="1"/>
  <c r="AM183" i="1"/>
  <c r="AM177" i="1"/>
  <c r="BB182" i="1"/>
  <c r="AQ176" i="1"/>
  <c r="AX179" i="1"/>
  <c r="AX191" i="1"/>
  <c r="AM185" i="1"/>
  <c r="BD187" i="1"/>
</calcChain>
</file>

<file path=xl/sharedStrings.xml><?xml version="1.0" encoding="utf-8"?>
<sst xmlns="http://schemas.openxmlformats.org/spreadsheetml/2006/main" count="176" uniqueCount="127">
  <si>
    <t>Refusjon av reiseutlegg og andre utlegg etter regning</t>
  </si>
  <si>
    <t>Navn:</t>
  </si>
  <si>
    <t xml:space="preserve">Navn </t>
  </si>
  <si>
    <t>Ansattnr:</t>
  </si>
  <si>
    <t xml:space="preserve">Ansattnr </t>
  </si>
  <si>
    <t>Bankkontonr:</t>
  </si>
  <si>
    <t xml:space="preserve">Bankkontonr </t>
  </si>
  <si>
    <t>Seksjon/oppdrag:</t>
  </si>
  <si>
    <t>Seksjon og/eller Oppdrag</t>
  </si>
  <si>
    <t>Adresse:</t>
  </si>
  <si>
    <t>Totalkontroll:</t>
  </si>
  <si>
    <t>Postnr:</t>
  </si>
  <si>
    <t>Prosjektnr:</t>
  </si>
  <si>
    <t>-</t>
  </si>
  <si>
    <t>KOMMENTAR (Formål, reiserute eller lignende)</t>
  </si>
  <si>
    <t>REISEINFORMASJON</t>
  </si>
  <si>
    <t>Fra dato</t>
  </si>
  <si>
    <t>Kl.slett</t>
  </si>
  <si>
    <t>Til dato</t>
  </si>
  <si>
    <t>Reiserute</t>
  </si>
  <si>
    <t>Hotell</t>
  </si>
  <si>
    <t>Pensjonat</t>
  </si>
  <si>
    <t>Privat</t>
  </si>
  <si>
    <t>Annet</t>
  </si>
  <si>
    <t>DEKNING ETTER REGNING MED ORIGINAL KVITTERING VEDLAGT</t>
  </si>
  <si>
    <t>Kostnadstype</t>
  </si>
  <si>
    <t>Beløp</t>
  </si>
  <si>
    <t>Valuta</t>
  </si>
  <si>
    <t>Kurs</t>
  </si>
  <si>
    <t>NOK</t>
  </si>
  <si>
    <t>Minikalkulator</t>
  </si>
  <si>
    <t>Test</t>
  </si>
  <si>
    <t>Row</t>
  </si>
  <si>
    <t>ID</t>
  </si>
  <si>
    <t>Konto</t>
  </si>
  <si>
    <t>MVA</t>
  </si>
  <si>
    <t>Reise</t>
  </si>
  <si>
    <t xml:space="preserve"> - hvis du må regne litt…</t>
  </si>
  <si>
    <t>Drosje</t>
  </si>
  <si>
    <t>Rutegående transportmiddel (buss, tog, trikk og ferje u/bil)</t>
  </si>
  <si>
    <t>Parkering/ferje uten mva</t>
  </si>
  <si>
    <t>Kjøring med privatbil</t>
  </si>
  <si>
    <t>Antall kilometer:</t>
  </si>
  <si>
    <t>Kjøring med privatbil (sats kr 2,-)</t>
  </si>
  <si>
    <t>Flybilletter</t>
  </si>
  <si>
    <t>Representasjon/bespisning</t>
  </si>
  <si>
    <t>Mat/drikke på arrangement</t>
  </si>
  <si>
    <t>Husk å spesifisere deltakere og anledning på kvittering</t>
  </si>
  <si>
    <t>Representasjon, fradragsberettiget</t>
  </si>
  <si>
    <t>Representasjon (oppgi navn på kvittering)</t>
  </si>
  <si>
    <t>Representasjon, ikke fradragsberettiget</t>
  </si>
  <si>
    <t>Overtidsmat</t>
  </si>
  <si>
    <t>Telefonutgifter</t>
  </si>
  <si>
    <t>Porto</t>
  </si>
  <si>
    <t>Annet (spesifiser):</t>
  </si>
  <si>
    <t>Sum dekning etter regning:</t>
  </si>
  <si>
    <t>Fradrag for reiseforskudd/tidligere godtgjort:</t>
  </si>
  <si>
    <t>Til utbetaling:</t>
  </si>
  <si>
    <t>A</t>
  </si>
  <si>
    <t>Hordaland krins av Norges speiderforbund</t>
  </si>
  <si>
    <t>B</t>
  </si>
  <si>
    <t>C</t>
  </si>
  <si>
    <t>D</t>
  </si>
  <si>
    <t>E</t>
  </si>
  <si>
    <t>Siffer i ansnr:</t>
  </si>
  <si>
    <t>Fakturanr:</t>
  </si>
  <si>
    <t>F</t>
  </si>
  <si>
    <t>Prefiks på lev nr:</t>
  </si>
  <si>
    <t>Fakturadato:</t>
  </si>
  <si>
    <t>G</t>
  </si>
  <si>
    <t>Forfallsdato:</t>
  </si>
  <si>
    <t>H</t>
  </si>
  <si>
    <t>I</t>
  </si>
  <si>
    <t>rnd</t>
  </si>
  <si>
    <t>Oppdragsnavn:</t>
  </si>
  <si>
    <t>J</t>
  </si>
  <si>
    <t>rnd2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</si>
  <si>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</si>
  <si>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</si>
  <si>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</si>
  <si>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</si>
  <si>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</si>
  <si>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</si>
  <si>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</si>
  <si>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</si>
  <si>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</si>
  <si>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</si>
  <si>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Avreise</t>
  </si>
  <si>
    <t>Ankomst</t>
  </si>
  <si>
    <t>Reiserute:</t>
  </si>
  <si>
    <t>U</t>
  </si>
  <si>
    <t>V</t>
  </si>
  <si>
    <t>W</t>
  </si>
  <si>
    <t>X</t>
  </si>
  <si>
    <t>Y</t>
  </si>
  <si>
    <t>Z</t>
  </si>
  <si>
    <t>Brutto kostnad:</t>
  </si>
  <si>
    <t>DEKNING ETTER REGNING</t>
  </si>
  <si>
    <t>Overnattingssted/utleier:</t>
  </si>
  <si>
    <t>Signatur</t>
  </si>
  <si>
    <t>Rad</t>
  </si>
  <si>
    <t>BELASTNINGSSTED (hvis prosjekt)</t>
  </si>
  <si>
    <t>Godkjent for utbetaling</t>
  </si>
  <si>
    <t>Prosjektleders attestasjon</t>
  </si>
  <si>
    <t>Daglig leder/kretsleder</t>
  </si>
  <si>
    <t>Skjemaet og orignalkvitteringer sendes til Hordaland krins av Norges speiderforbund, pb. 723, 5807 Bergen</t>
  </si>
  <si>
    <t>PERSONALDATA</t>
  </si>
  <si>
    <t>Veiledning i bruk av skjemaet</t>
  </si>
  <si>
    <t>Skjemaet skal brukes for alle utgifter som kreves refundert av Hordaland krins av NSF.</t>
  </si>
  <si>
    <t>På skjemaets forside fylles alle relevante felter ut. Noen felter er skrivebeskyttet; disse inneholder formler som benyttes i behandlingen av skjemaet</t>
  </si>
  <si>
    <t>Utgifter som ikke er prosjektrelaterte skal attesteres av daglig leder.</t>
  </si>
  <si>
    <t>Bruk</t>
  </si>
  <si>
    <t>Attestasjon</t>
  </si>
  <si>
    <t>Før du får refundert utgiftene må utleggene attesteres ("godkjennes")</t>
  </si>
  <si>
    <t>Utgifter som er generert av daglig leder skal attesteres av kretsleder</t>
  </si>
  <si>
    <t>Utskrift</t>
  </si>
  <si>
    <t>Til veiledning i bruk/utfylling av skjemaet</t>
  </si>
  <si>
    <t>0-20130827-UT91</t>
  </si>
  <si>
    <t>HORDALAND KRINS</t>
  </si>
  <si>
    <t>Kjøring med henger</t>
  </si>
  <si>
    <t>Antall kilometer</t>
  </si>
  <si>
    <t>Kjøring med henger (sats kr 1,-)</t>
  </si>
  <si>
    <t>Arrangementsnavn:</t>
  </si>
  <si>
    <t>Parkering/bompenger eller ferje (personbil)</t>
  </si>
  <si>
    <t>Alle utgifter bortsett fra kilometergodtgjørelse skal dokumenteres. Originalkvitteringer scannes/ tas bilde av og sendes inn sammen med skjemaet.</t>
  </si>
  <si>
    <t>Når du har fylt ut alle relevante felter, velger du print/skriv ut. Utskriften ser annerledes ut enn skjemaet du har på skjermen. Ikke endre på disse innstillingene. Lagre som PDF og send inn sammen med kvitteringer.</t>
  </si>
  <si>
    <t>Utgifter som er arrangements-/prosjekt-relaterte skal attesteres av arrangements-/prosjekt-leder før skjemaet sendes til Hordaland krins og attesteres av daglig leder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</si>
</sst>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\ @"/>
    <numFmt numFmtId="166" formatCode="_(* #,##0.000_);_(* \(#,##0.000\);_(* &quot;-&quot;??_);_(@_)"/>
    <numFmt numFmtId="167" formatCode="0_);\(0\)"/>
    <numFmt numFmtId="168" formatCode="dd/mm/yyyy;@"/>
  </numFmts>
  <fonts count="20">
    <font>
      <sz val="10"/>
      <name val="Arial"/>
    </font>
    <font>
      <sz val="10"/>
      <name val="Arial"/>
    </font>
    <font>
      <b/>
      <sz val="12"/>
      <name val="Arial"/>
      <family val="2"/>
    </font>
    <font>
      <u/>
      <sz val="10"/>
      <color indexed="12"/>
      <name val="Arial"/>
    </font>
    <font>
      <sz val="8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Arial"/>
    </font>
    <font>
      <b/>
      <sz val="8"/>
      <name val="Arial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8"/>
      <color indexed="55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sz val="6"/>
      <name val="Arial"/>
    </font>
    <font>
      <b/>
      <sz val="13"/>
      <name val="Arial"/>
      <family val="2"/>
    </font>
    <font>
      <sz val="18"/>
      <name val="Arial"/>
    </font>
    <font>
      <b/>
      <sz val="10"/>
      <color theme="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4" fillId="2" borderId="0" xfId="0" applyFont="1" applyFill="1" applyProtection="1">
      <protection locked="0"/>
    </xf>
    <xf numFmtId="166" fontId="4" fillId="2" borderId="0" xfId="1" applyNumberFormat="1" applyFont="1" applyFill="1" applyProtection="1">
      <protection locked="0"/>
    </xf>
    <xf numFmtId="0" fontId="2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165" fontId="3" fillId="3" borderId="0" xfId="2" quotePrefix="1" applyNumberFormat="1" applyFill="1" applyAlignment="1" applyProtection="1"/>
    <xf numFmtId="164" fontId="0" fillId="3" borderId="0" xfId="1" applyNumberFormat="1" applyFont="1" applyFill="1" applyProtection="1">
      <protection hidden="1"/>
    </xf>
    <xf numFmtId="0" fontId="1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164" fontId="0" fillId="3" borderId="0" xfId="1" applyFont="1" applyFill="1" applyProtection="1">
      <protection hidden="1"/>
    </xf>
    <xf numFmtId="0" fontId="5" fillId="3" borderId="0" xfId="0" applyFont="1" applyFill="1" applyProtection="1">
      <protection hidden="1"/>
    </xf>
    <xf numFmtId="165" fontId="3" fillId="3" borderId="0" xfId="2" quotePrefix="1" applyNumberFormat="1" applyFont="1" applyFill="1" applyAlignment="1" applyProtection="1">
      <protection hidden="1"/>
    </xf>
    <xf numFmtId="164" fontId="1" fillId="3" borderId="0" xfId="1" applyNumberFormat="1" applyFont="1" applyFill="1" applyProtection="1">
      <protection hidden="1"/>
    </xf>
    <xf numFmtId="164" fontId="1" fillId="3" borderId="0" xfId="1" applyFont="1" applyFill="1" applyProtection="1">
      <protection hidden="1"/>
    </xf>
    <xf numFmtId="0" fontId="6" fillId="3" borderId="0" xfId="0" applyFont="1" applyFill="1" applyProtection="1">
      <protection hidden="1"/>
    </xf>
    <xf numFmtId="0" fontId="0" fillId="3" borderId="0" xfId="0" applyFill="1" applyAlignment="1" applyProtection="1">
      <protection hidden="1"/>
    </xf>
    <xf numFmtId="0" fontId="0" fillId="3" borderId="0" xfId="0" applyFill="1" applyAlignment="1" applyProtection="1">
      <protection locked="0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horizontal="center"/>
      <protection hidden="1"/>
    </xf>
    <xf numFmtId="0" fontId="8" fillId="3" borderId="0" xfId="0" applyFont="1" applyFill="1" applyProtection="1">
      <protection hidden="1"/>
    </xf>
    <xf numFmtId="164" fontId="8" fillId="3" borderId="0" xfId="1" applyFont="1" applyFill="1" applyProtection="1">
      <protection hidden="1"/>
    </xf>
    <xf numFmtId="164" fontId="8" fillId="3" borderId="0" xfId="1" applyNumberFormat="1" applyFont="1" applyFill="1" applyProtection="1">
      <protection hidden="1"/>
    </xf>
    <xf numFmtId="164" fontId="0" fillId="3" borderId="0" xfId="1" applyNumberFormat="1" applyFont="1" applyFill="1" applyBorder="1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6" fillId="3" borderId="1" xfId="0" applyFont="1" applyFill="1" applyBorder="1" applyProtection="1">
      <protection hidden="1"/>
    </xf>
    <xf numFmtId="0" fontId="0" fillId="3" borderId="1" xfId="0" applyFill="1" applyBorder="1" applyProtection="1">
      <protection hidden="1"/>
    </xf>
    <xf numFmtId="164" fontId="6" fillId="3" borderId="1" xfId="1" applyFont="1" applyFill="1" applyBorder="1" applyProtection="1">
      <protection hidden="1"/>
    </xf>
    <xf numFmtId="164" fontId="6" fillId="3" borderId="1" xfId="1" applyNumberFormat="1" applyFont="1" applyFill="1" applyBorder="1" applyProtection="1">
      <protection hidden="1"/>
    </xf>
    <xf numFmtId="164" fontId="6" fillId="3" borderId="3" xfId="1" applyNumberFormat="1" applyFont="1" applyFill="1" applyBorder="1" applyProtection="1">
      <protection hidden="1"/>
    </xf>
    <xf numFmtId="164" fontId="6" fillId="3" borderId="4" xfId="1" applyNumberFormat="1" applyFont="1" applyFill="1" applyBorder="1" applyProtection="1">
      <protection hidden="1"/>
    </xf>
    <xf numFmtId="164" fontId="6" fillId="3" borderId="5" xfId="1" applyNumberFormat="1" applyFont="1" applyFill="1" applyBorder="1" applyProtection="1">
      <protection hidden="1"/>
    </xf>
    <xf numFmtId="0" fontId="9" fillId="3" borderId="0" xfId="0" applyFont="1" applyFill="1" applyProtection="1">
      <protection hidden="1"/>
    </xf>
    <xf numFmtId="164" fontId="6" fillId="3" borderId="0" xfId="0" applyNumberFormat="1" applyFont="1" applyFill="1" applyProtection="1">
      <protection hidden="1"/>
    </xf>
    <xf numFmtId="164" fontId="0" fillId="3" borderId="3" xfId="1" applyNumberFormat="1" applyFont="1" applyFill="1" applyBorder="1" applyProtection="1">
      <protection hidden="1"/>
    </xf>
    <xf numFmtId="0" fontId="0" fillId="3" borderId="4" xfId="0" applyFill="1" applyBorder="1" applyProtection="1">
      <protection hidden="1"/>
    </xf>
    <xf numFmtId="164" fontId="0" fillId="3" borderId="5" xfId="1" applyNumberFormat="1" applyFont="1" applyFill="1" applyBorder="1" applyProtection="1">
      <protection hidden="1"/>
    </xf>
    <xf numFmtId="0" fontId="10" fillId="3" borderId="0" xfId="0" applyFont="1" applyFill="1" applyProtection="1">
      <protection hidden="1"/>
    </xf>
    <xf numFmtId="164" fontId="4" fillId="3" borderId="6" xfId="1" applyNumberFormat="1" applyFont="1" applyFill="1" applyBorder="1" applyProtection="1">
      <protection hidden="1"/>
    </xf>
    <xf numFmtId="0" fontId="4" fillId="3" borderId="0" xfId="0" applyFont="1" applyFill="1" applyBorder="1" applyProtection="1">
      <protection hidden="1"/>
    </xf>
    <xf numFmtId="164" fontId="4" fillId="3" borderId="2" xfId="1" applyNumberFormat="1" applyFont="1" applyFill="1" applyBorder="1" applyProtection="1">
      <protection hidden="1"/>
    </xf>
    <xf numFmtId="164" fontId="4" fillId="3" borderId="0" xfId="0" applyNumberFormat="1" applyFont="1" applyFill="1" applyProtection="1">
      <protection hidden="1"/>
    </xf>
    <xf numFmtId="164" fontId="4" fillId="3" borderId="0" xfId="1" applyFont="1" applyFill="1" applyProtection="1">
      <protection hidden="1"/>
    </xf>
    <xf numFmtId="164" fontId="4" fillId="3" borderId="0" xfId="1" applyNumberFormat="1" applyFont="1" applyFill="1" applyProtection="1">
      <protection hidden="1"/>
    </xf>
    <xf numFmtId="0" fontId="4" fillId="3" borderId="0" xfId="0" applyFont="1" applyFill="1" applyBorder="1" applyAlignment="1" applyProtection="1">
      <alignment horizontal="left" indent="1"/>
      <protection hidden="1"/>
    </xf>
    <xf numFmtId="164" fontId="4" fillId="3" borderId="0" xfId="1" applyFont="1" applyFill="1" applyProtection="1">
      <protection locked="0"/>
    </xf>
    <xf numFmtId="166" fontId="4" fillId="3" borderId="0" xfId="1" applyNumberFormat="1" applyFont="1" applyFill="1" applyProtection="1">
      <protection locked="0"/>
    </xf>
    <xf numFmtId="0" fontId="4" fillId="3" borderId="0" xfId="0" applyFont="1" applyFill="1" applyAlignment="1" applyProtection="1">
      <alignment horizontal="left" indent="1"/>
      <protection hidden="1"/>
    </xf>
    <xf numFmtId="166" fontId="4" fillId="3" borderId="0" xfId="1" applyNumberFormat="1" applyFont="1" applyFill="1" applyProtection="1">
      <protection hidden="1"/>
    </xf>
    <xf numFmtId="166" fontId="4" fillId="3" borderId="0" xfId="0" applyNumberFormat="1" applyFont="1" applyFill="1" applyProtection="1">
      <protection hidden="1"/>
    </xf>
    <xf numFmtId="0" fontId="4" fillId="3" borderId="0" xfId="0" applyFont="1" applyFill="1" applyAlignment="1" applyProtection="1">
      <alignment horizontal="right"/>
      <protection hidden="1"/>
    </xf>
    <xf numFmtId="0" fontId="10" fillId="3" borderId="7" xfId="0" applyFont="1" applyFill="1" applyBorder="1" applyProtection="1">
      <protection hidden="1"/>
    </xf>
    <xf numFmtId="164" fontId="13" fillId="3" borderId="7" xfId="1" applyNumberFormat="1" applyFont="1" applyFill="1" applyBorder="1" applyProtection="1">
      <protection hidden="1"/>
    </xf>
    <xf numFmtId="166" fontId="10" fillId="3" borderId="0" xfId="1" applyNumberFormat="1" applyFont="1" applyFill="1" applyProtection="1">
      <protection hidden="1"/>
    </xf>
    <xf numFmtId="164" fontId="10" fillId="3" borderId="7" xfId="1" applyNumberFormat="1" applyFont="1" applyFill="1" applyBorder="1" applyProtection="1">
      <protection hidden="1"/>
    </xf>
    <xf numFmtId="0" fontId="10" fillId="3" borderId="8" xfId="0" applyFont="1" applyFill="1" applyBorder="1" applyProtection="1">
      <protection hidden="1"/>
    </xf>
    <xf numFmtId="0" fontId="10" fillId="3" borderId="9" xfId="0" applyFont="1" applyFill="1" applyBorder="1" applyProtection="1">
      <protection hidden="1"/>
    </xf>
    <xf numFmtId="164" fontId="10" fillId="3" borderId="9" xfId="1" applyFont="1" applyFill="1" applyBorder="1" applyAlignment="1" applyProtection="1">
      <alignment horizontal="right"/>
      <protection hidden="1"/>
    </xf>
    <xf numFmtId="164" fontId="10" fillId="3" borderId="10" xfId="1" applyNumberFormat="1" applyFont="1" applyFill="1" applyBorder="1" applyProtection="1">
      <protection hidden="1"/>
    </xf>
    <xf numFmtId="0" fontId="14" fillId="3" borderId="0" xfId="0" applyFont="1" applyFill="1" applyProtection="1">
      <protection hidden="1"/>
    </xf>
    <xf numFmtId="2" fontId="1" fillId="3" borderId="0" xfId="0" applyNumberFormat="1" applyFont="1" applyFill="1" applyProtection="1">
      <protection hidden="1"/>
    </xf>
    <xf numFmtId="0" fontId="15" fillId="3" borderId="0" xfId="0" applyFont="1" applyFill="1" applyProtection="1">
      <protection hidden="1"/>
    </xf>
    <xf numFmtId="0" fontId="17" fillId="3" borderId="0" xfId="0" applyFont="1" applyFill="1" applyProtection="1">
      <protection hidden="1"/>
    </xf>
    <xf numFmtId="0" fontId="7" fillId="3" borderId="0" xfId="0" applyFont="1" applyFill="1" applyProtection="1">
      <protection hidden="1"/>
    </xf>
    <xf numFmtId="0" fontId="8" fillId="3" borderId="11" xfId="0" applyFont="1" applyFill="1" applyBorder="1" applyProtection="1">
      <protection hidden="1"/>
    </xf>
    <xf numFmtId="0" fontId="0" fillId="3" borderId="11" xfId="0" applyFill="1" applyBorder="1" applyProtection="1">
      <protection hidden="1"/>
    </xf>
    <xf numFmtId="0" fontId="6" fillId="3" borderId="11" xfId="0" applyFont="1" applyFill="1" applyBorder="1" applyProtection="1">
      <protection hidden="1"/>
    </xf>
    <xf numFmtId="164" fontId="7" fillId="3" borderId="0" xfId="1" applyFont="1" applyFill="1" applyProtection="1">
      <protection hidden="1"/>
    </xf>
    <xf numFmtId="164" fontId="7" fillId="3" borderId="0" xfId="1" applyNumberFormat="1" applyFont="1" applyFill="1" applyProtection="1">
      <protection hidden="1"/>
    </xf>
    <xf numFmtId="2" fontId="7" fillId="3" borderId="0" xfId="0" applyNumberFormat="1" applyFont="1" applyFill="1" applyProtection="1">
      <protection hidden="1"/>
    </xf>
    <xf numFmtId="168" fontId="7" fillId="3" borderId="0" xfId="0" applyNumberFormat="1" applyFont="1" applyFill="1" applyProtection="1">
      <protection hidden="1"/>
    </xf>
    <xf numFmtId="164" fontId="8" fillId="3" borderId="0" xfId="1" applyFont="1" applyFill="1" applyAlignment="1" applyProtection="1">
      <alignment horizontal="right"/>
      <protection hidden="1"/>
    </xf>
    <xf numFmtId="4" fontId="8" fillId="3" borderId="0" xfId="1" applyNumberFormat="1" applyFont="1" applyFill="1" applyProtection="1">
      <protection hidden="1"/>
    </xf>
    <xf numFmtId="164" fontId="6" fillId="3" borderId="0" xfId="1" applyFont="1" applyFill="1" applyAlignment="1" applyProtection="1">
      <alignment horizontal="right"/>
      <protection hidden="1"/>
    </xf>
    <xf numFmtId="4" fontId="6" fillId="3" borderId="0" xfId="1" applyNumberFormat="1" applyFont="1" applyFill="1" applyProtection="1">
      <protection hidden="1"/>
    </xf>
    <xf numFmtId="0" fontId="8" fillId="3" borderId="1" xfId="0" applyFont="1" applyFill="1" applyBorder="1" applyProtection="1">
      <protection hidden="1"/>
    </xf>
    <xf numFmtId="0" fontId="0" fillId="3" borderId="1" xfId="0" applyFill="1" applyBorder="1" applyAlignment="1" applyProtection="1">
      <alignment horizontal="right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8" fillId="3" borderId="1" xfId="0" applyFont="1" applyFill="1" applyBorder="1" applyAlignment="1" applyProtection="1">
      <alignment horizontal="center"/>
      <protection hidden="1"/>
    </xf>
    <xf numFmtId="164" fontId="8" fillId="3" borderId="1" xfId="1" applyFont="1" applyFill="1" applyBorder="1" applyAlignment="1" applyProtection="1">
      <alignment horizontal="center"/>
      <protection hidden="1"/>
    </xf>
    <xf numFmtId="164" fontId="8" fillId="3" borderId="1" xfId="1" applyNumberFormat="1" applyFont="1" applyFill="1" applyBorder="1" applyAlignment="1" applyProtection="1">
      <alignment horizontal="center"/>
      <protection hidden="1"/>
    </xf>
    <xf numFmtId="4" fontId="7" fillId="3" borderId="0" xfId="1" applyNumberFormat="1" applyFont="1" applyFill="1" applyAlignment="1" applyProtection="1">
      <protection hidden="1"/>
    </xf>
    <xf numFmtId="166" fontId="7" fillId="3" borderId="0" xfId="1" applyNumberFormat="1" applyFont="1" applyFill="1" applyAlignment="1" applyProtection="1">
      <protection hidden="1"/>
    </xf>
    <xf numFmtId="0" fontId="7" fillId="3" borderId="0" xfId="0" applyFont="1" applyFill="1" applyAlignment="1" applyProtection="1">
      <alignment horizontal="left"/>
      <protection hidden="1"/>
    </xf>
    <xf numFmtId="0" fontId="16" fillId="3" borderId="0" xfId="0" applyFont="1" applyFill="1" applyBorder="1" applyAlignment="1" applyProtection="1">
      <protection hidden="1"/>
    </xf>
    <xf numFmtId="0" fontId="7" fillId="3" borderId="11" xfId="0" applyFont="1" applyFill="1" applyBorder="1" applyAlignment="1" applyProtection="1">
      <alignment horizontal="center"/>
      <protection hidden="1"/>
    </xf>
    <xf numFmtId="4" fontId="7" fillId="3" borderId="11" xfId="1" applyNumberFormat="1" applyFont="1" applyFill="1" applyBorder="1" applyAlignment="1" applyProtection="1">
      <protection hidden="1"/>
    </xf>
    <xf numFmtId="166" fontId="7" fillId="3" borderId="11" xfId="1" applyNumberFormat="1" applyFont="1" applyFill="1" applyBorder="1" applyAlignment="1" applyProtection="1">
      <protection hidden="1"/>
    </xf>
    <xf numFmtId="4" fontId="0" fillId="3" borderId="0" xfId="1" applyNumberFormat="1" applyFont="1" applyFill="1" applyProtection="1">
      <protection hidden="1"/>
    </xf>
    <xf numFmtId="0" fontId="0" fillId="3" borderId="0" xfId="0" applyFill="1" applyBorder="1" applyProtection="1">
      <protection hidden="1"/>
    </xf>
    <xf numFmtId="0" fontId="16" fillId="3" borderId="0" xfId="0" applyFont="1" applyFill="1" applyProtection="1">
      <protection hidden="1"/>
    </xf>
    <xf numFmtId="0" fontId="8" fillId="4" borderId="0" xfId="0" applyFont="1" applyFill="1" applyProtection="1">
      <protection hidden="1"/>
    </xf>
    <xf numFmtId="0" fontId="0" fillId="4" borderId="0" xfId="0" applyFill="1" applyProtection="1">
      <protection hidden="1"/>
    </xf>
    <xf numFmtId="49" fontId="0" fillId="4" borderId="12" xfId="0" applyNumberForma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hidden="1"/>
    </xf>
    <xf numFmtId="0" fontId="4" fillId="0" borderId="0" xfId="0" applyFont="1" applyFill="1" applyBorder="1" applyProtection="1">
      <protection hidden="1"/>
    </xf>
    <xf numFmtId="0" fontId="4" fillId="0" borderId="1" xfId="0" applyFont="1" applyFill="1" applyBorder="1" applyProtection="1">
      <protection hidden="1"/>
    </xf>
    <xf numFmtId="164" fontId="4" fillId="0" borderId="0" xfId="1" applyFont="1" applyFill="1" applyProtection="1">
      <protection locked="0"/>
    </xf>
    <xf numFmtId="164" fontId="4" fillId="2" borderId="14" xfId="1" applyNumberFormat="1" applyFont="1" applyFill="1" applyBorder="1" applyProtection="1">
      <protection hidden="1"/>
    </xf>
    <xf numFmtId="164" fontId="4" fillId="2" borderId="15" xfId="1" applyNumberFormat="1" applyFont="1" applyFill="1" applyBorder="1" applyProtection="1">
      <protection hidden="1"/>
    </xf>
    <xf numFmtId="164" fontId="4" fillId="0" borderId="0" xfId="1" applyFont="1" applyFill="1" applyProtection="1"/>
    <xf numFmtId="0" fontId="4" fillId="4" borderId="0" xfId="0" applyFont="1" applyFill="1" applyProtection="1">
      <protection locked="0"/>
    </xf>
    <xf numFmtId="0" fontId="18" fillId="0" borderId="0" xfId="0" applyFont="1"/>
    <xf numFmtId="0" fontId="6" fillId="0" borderId="0" xfId="0" applyFont="1"/>
    <xf numFmtId="0" fontId="3" fillId="3" borderId="0" xfId="2" applyFill="1" applyAlignment="1" applyProtection="1">
      <protection hidden="1"/>
    </xf>
    <xf numFmtId="0" fontId="0" fillId="3" borderId="0" xfId="0" applyFill="1" applyAlignment="1" applyProtection="1">
      <protection hidden="1"/>
    </xf>
    <xf numFmtId="0" fontId="0" fillId="3" borderId="0" xfId="0" applyFill="1" applyAlignment="1" applyProtection="1">
      <alignment horizontal="left"/>
      <protection hidden="1"/>
    </xf>
    <xf numFmtId="168" fontId="7" fillId="3" borderId="0" xfId="0" applyNumberFormat="1" applyFont="1" applyFill="1" applyAlignment="1" applyProtection="1">
      <alignment horizontal="left"/>
      <protection hidden="1"/>
    </xf>
    <xf numFmtId="0" fontId="0" fillId="3" borderId="0" xfId="0" applyFill="1" applyAlignment="1" applyProtection="1">
      <alignment horizontal="center"/>
      <protection hidden="1"/>
    </xf>
    <xf numFmtId="0" fontId="7" fillId="3" borderId="0" xfId="0" applyFont="1" applyFill="1" applyAlignment="1" applyProtection="1"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7" fillId="3" borderId="11" xfId="0" applyFont="1" applyFill="1" applyBorder="1" applyAlignment="1" applyProtection="1">
      <protection hidden="1"/>
    </xf>
    <xf numFmtId="164" fontId="19" fillId="3" borderId="0" xfId="1" applyNumberFormat="1" applyFont="1" applyFill="1" applyProtection="1">
      <protection hidden="1"/>
    </xf>
    <xf numFmtId="164" fontId="19" fillId="3" borderId="0" xfId="1" applyFont="1" applyFill="1" applyProtection="1">
      <protection hidden="1"/>
    </xf>
    <xf numFmtId="0" fontId="0" fillId="3" borderId="0" xfId="0" applyFill="1" applyAlignment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protection hidden="1"/>
    </xf>
    <xf numFmtId="164" fontId="7" fillId="3" borderId="0" xfId="1" applyFont="1" applyFill="1" applyAlignment="1" applyProtection="1">
      <alignment horizontal="center"/>
      <protection hidden="1"/>
    </xf>
    <xf numFmtId="49" fontId="0" fillId="3" borderId="0" xfId="0" applyNumberFormat="1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left"/>
      <protection locked="0" hidden="1"/>
    </xf>
    <xf numFmtId="0" fontId="7" fillId="4" borderId="0" xfId="0" applyFont="1" applyFill="1" applyAlignment="1" applyProtection="1">
      <alignment vertical="top" wrapText="1"/>
      <protection locked="0"/>
    </xf>
    <xf numFmtId="49" fontId="0" fillId="4" borderId="12" xfId="0" applyNumberFormat="1" applyFill="1" applyBorder="1" applyAlignment="1" applyProtection="1">
      <protection locked="0"/>
    </xf>
    <xf numFmtId="49" fontId="0" fillId="4" borderId="12" xfId="0" applyNumberFormat="1" applyFill="1" applyBorder="1" applyAlignment="1" applyProtection="1">
      <alignment wrapText="1"/>
      <protection locked="0"/>
    </xf>
    <xf numFmtId="0" fontId="0" fillId="4" borderId="12" xfId="0" applyFill="1" applyBorder="1" applyAlignment="1" applyProtection="1">
      <protection locked="0"/>
    </xf>
    <xf numFmtId="164" fontId="4" fillId="2" borderId="6" xfId="1" applyNumberFormat="1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164" fontId="4" fillId="2" borderId="2" xfId="1" applyNumberFormat="1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11" fillId="3" borderId="0" xfId="0" applyFont="1" applyFill="1" applyAlignment="1" applyProtection="1">
      <alignment horizontal="center" vertical="center" wrapText="1"/>
      <protection hidden="1"/>
    </xf>
    <xf numFmtId="0" fontId="12" fillId="3" borderId="0" xfId="0" applyFont="1" applyFill="1" applyAlignment="1">
      <alignment wrapText="1"/>
    </xf>
    <xf numFmtId="0" fontId="4" fillId="3" borderId="17" xfId="0" applyFont="1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13" xfId="0" applyFill="1" applyBorder="1" applyAlignment="1" applyProtection="1">
      <protection locked="0"/>
    </xf>
    <xf numFmtId="167" fontId="7" fillId="3" borderId="0" xfId="1" applyNumberFormat="1" applyFont="1" applyFill="1" applyAlignment="1" applyProtection="1">
      <alignment horizontal="left"/>
      <protection hidden="1"/>
    </xf>
    <xf numFmtId="0" fontId="0" fillId="3" borderId="0" xfId="0" applyFill="1" applyAlignment="1" applyProtection="1">
      <alignment horizontal="left"/>
      <protection hidden="1"/>
    </xf>
    <xf numFmtId="168" fontId="7" fillId="3" borderId="0" xfId="0" applyNumberFormat="1" applyFont="1" applyFill="1" applyAlignment="1" applyProtection="1">
      <alignment horizontal="left"/>
      <protection hidden="1"/>
    </xf>
    <xf numFmtId="0" fontId="0" fillId="3" borderId="0" xfId="0" applyFill="1" applyAlignment="1" applyProtection="1">
      <alignment horizontal="center"/>
      <protection hidden="1"/>
    </xf>
    <xf numFmtId="0" fontId="7" fillId="3" borderId="0" xfId="0" applyFont="1" applyFill="1" applyAlignment="1" applyProtection="1">
      <protection hidden="1"/>
    </xf>
    <xf numFmtId="0" fontId="1" fillId="4" borderId="0" xfId="0" applyFont="1" applyFill="1" applyAlignment="1" applyProtection="1">
      <alignment horizontal="left"/>
      <protection locked="0" hidden="1"/>
    </xf>
    <xf numFmtId="0" fontId="7" fillId="3" borderId="0" xfId="0" applyFont="1" applyFill="1" applyAlignment="1" applyProtection="1">
      <alignment horizontal="center"/>
      <protection hidden="1"/>
    </xf>
    <xf numFmtId="0" fontId="7" fillId="3" borderId="0" xfId="0" applyFont="1" applyFill="1" applyBorder="1" applyAlignment="1" applyProtection="1">
      <protection hidden="1"/>
    </xf>
    <xf numFmtId="0" fontId="7" fillId="3" borderId="11" xfId="0" applyFont="1" applyFill="1" applyBorder="1" applyAlignment="1" applyProtection="1">
      <protection hidden="1"/>
    </xf>
    <xf numFmtId="0" fontId="7" fillId="3" borderId="0" xfId="0" applyFont="1" applyFill="1" applyBorder="1" applyAlignment="1" applyProtection="1">
      <alignment horizontal="left" vertical="top" wrapText="1" indent="1"/>
      <protection hidden="1"/>
    </xf>
    <xf numFmtId="168" fontId="7" fillId="3" borderId="16" xfId="0" applyNumberFormat="1" applyFont="1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protection hidden="1"/>
    </xf>
    <xf numFmtId="4" fontId="4" fillId="3" borderId="0" xfId="1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7" fillId="3" borderId="16" xfId="0" applyFont="1" applyFill="1" applyBorder="1" applyAlignment="1" applyProtection="1">
      <alignment horizontal="center"/>
      <protection hidden="1"/>
    </xf>
    <xf numFmtId="166" fontId="7" fillId="3" borderId="16" xfId="1" applyNumberFormat="1" applyFont="1" applyFill="1" applyBorder="1" applyAlignment="1" applyProtection="1">
      <alignment horizontal="center"/>
      <protection hidden="1"/>
    </xf>
    <xf numFmtId="165" fontId="3" fillId="3" borderId="0" xfId="2" applyNumberFormat="1" applyFont="1" applyFill="1" applyAlignment="1" applyProtection="1">
      <alignment horizontal="center"/>
      <protection hidden="1"/>
    </xf>
    <xf numFmtId="165" fontId="3" fillId="3" borderId="0" xfId="2" applyNumberFormat="1" applyFill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protection hidden="1"/>
    </xf>
    <xf numFmtId="0" fontId="0" fillId="0" borderId="0" xfId="0" applyAlignment="1">
      <alignment horizontal="left" wrapText="1"/>
    </xf>
  </cellXfs>
  <cellStyles count="3">
    <cellStyle name="Hyperkobling" xfId="2" builtinId="8"/>
    <cellStyle name="Komma" xfId="1" builtinId="3"/>
    <cellStyle name="Normal" xfId="0" builtinId="0"/>
  </cellStyles>
  <dxfs count="16">
    <dxf>
      <fill>
        <patternFill>
          <bgColor indexed="63"/>
        </patternFill>
      </fill>
    </dxf>
    <dxf>
      <fill>
        <patternFill>
          <bgColor indexed="63"/>
        </patternFill>
      </fill>
    </dxf>
    <dxf>
      <font>
        <b/>
        <i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  <color indexed="10"/>
      </font>
      <fill>
        <patternFill>
          <bgColor indexed="63"/>
        </patternFill>
      </fill>
    </dxf>
    <dxf>
      <fill>
        <patternFill>
          <bgColor indexed="63"/>
        </patternFill>
      </fill>
    </dxf>
    <dxf>
      <font>
        <condense val="0"/>
        <extend val="0"/>
        <color auto="1"/>
      </font>
      <fill>
        <patternFill>
          <bgColor indexed="43"/>
        </patternFill>
      </fill>
    </dxf>
    <dxf>
      <fill>
        <patternFill>
          <bgColor indexed="63"/>
        </patternFill>
      </fill>
    </dxf>
    <dxf>
      <fill>
        <patternFill>
          <bgColor indexed="47"/>
        </patternFill>
      </fill>
    </dxf>
    <dxf>
      <fill>
        <patternFill>
          <bgColor indexed="63"/>
        </patternFill>
      </fill>
    </dxf>
    <dxf>
      <fill>
        <patternFill>
          <bgColor indexed="10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263525</xdr:colOff>
      <xdr:row>145</xdr:row>
      <xdr:rowOff>112271</xdr:rowOff>
    </xdr:from>
    <xdr:to>
      <xdr:col>55</xdr:col>
      <xdr:colOff>339725</xdr:colOff>
      <xdr:row>149</xdr:row>
      <xdr:rowOff>68704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827125" y="19797271"/>
          <a:ext cx="850900" cy="743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206375</xdr:colOff>
      <xdr:row>0</xdr:row>
      <xdr:rowOff>185170</xdr:rowOff>
    </xdr:from>
    <xdr:to>
      <xdr:col>21</xdr:col>
      <xdr:colOff>317500</xdr:colOff>
      <xdr:row>8</xdr:row>
      <xdr:rowOff>116455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794375" y="185170"/>
          <a:ext cx="1025525" cy="8964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16;yvind/Skrivebord/Refusjonsskjema%20utlegg%20etter%20regning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ps"/>
      <sheetName val="Organisasjonskart"/>
      <sheetName val="Veiledning utvidet skjema"/>
      <sheetName val="Veiledning"/>
      <sheetName val="Ordinært utleggsskjema"/>
      <sheetName val="Utvidet utleggsskjema"/>
    </sheetNames>
    <sheetDataSet>
      <sheetData sheetId="0"/>
      <sheetData sheetId="1">
        <row r="1">
          <cell r="F1" t="str">
            <v>Dato</v>
          </cell>
          <cell r="G1" t="str">
            <v>Talldato</v>
          </cell>
        </row>
        <row r="2">
          <cell r="F2">
            <v>1</v>
          </cell>
          <cell r="G2" t="str">
            <v>01</v>
          </cell>
        </row>
        <row r="3">
          <cell r="F3">
            <v>2</v>
          </cell>
          <cell r="G3" t="str">
            <v>02</v>
          </cell>
          <cell r="K3">
            <v>39823</v>
          </cell>
          <cell r="M3">
            <v>39536</v>
          </cell>
        </row>
        <row r="4">
          <cell r="F4">
            <v>3</v>
          </cell>
          <cell r="G4" t="str">
            <v>03</v>
          </cell>
        </row>
        <row r="5">
          <cell r="F5">
            <v>4</v>
          </cell>
          <cell r="G5" t="str">
            <v>04</v>
          </cell>
        </row>
        <row r="6">
          <cell r="F6">
            <v>5</v>
          </cell>
          <cell r="G6" t="str">
            <v>05</v>
          </cell>
        </row>
        <row r="7">
          <cell r="F7">
            <v>6</v>
          </cell>
          <cell r="G7" t="str">
            <v>06</v>
          </cell>
        </row>
        <row r="8">
          <cell r="F8">
            <v>7</v>
          </cell>
          <cell r="G8" t="str">
            <v>07</v>
          </cell>
        </row>
        <row r="9">
          <cell r="F9">
            <v>8</v>
          </cell>
          <cell r="G9" t="str">
            <v>08</v>
          </cell>
        </row>
        <row r="10">
          <cell r="F10">
            <v>9</v>
          </cell>
          <cell r="G10" t="str">
            <v>09</v>
          </cell>
        </row>
        <row r="11">
          <cell r="F11">
            <v>10</v>
          </cell>
          <cell r="G11" t="str">
            <v>10</v>
          </cell>
        </row>
        <row r="12">
          <cell r="F12">
            <v>11</v>
          </cell>
          <cell r="G12" t="str">
            <v>11</v>
          </cell>
        </row>
        <row r="13">
          <cell r="F13">
            <v>12</v>
          </cell>
          <cell r="G13" t="str">
            <v>12</v>
          </cell>
        </row>
        <row r="14">
          <cell r="F14">
            <v>13</v>
          </cell>
          <cell r="G14" t="str">
            <v>13</v>
          </cell>
        </row>
        <row r="15">
          <cell r="F15">
            <v>14</v>
          </cell>
          <cell r="G15" t="str">
            <v>14</v>
          </cell>
        </row>
        <row r="16">
          <cell r="F16">
            <v>15</v>
          </cell>
          <cell r="G16" t="str">
            <v>15</v>
          </cell>
        </row>
        <row r="17">
          <cell r="F17">
            <v>16</v>
          </cell>
          <cell r="G17" t="str">
            <v>16</v>
          </cell>
        </row>
        <row r="18">
          <cell r="F18">
            <v>17</v>
          </cell>
          <cell r="G18" t="str">
            <v>17</v>
          </cell>
        </row>
        <row r="19">
          <cell r="F19">
            <v>18</v>
          </cell>
          <cell r="G19" t="str">
            <v>18</v>
          </cell>
        </row>
        <row r="20">
          <cell r="F20">
            <v>19</v>
          </cell>
          <cell r="G20" t="str">
            <v>19</v>
          </cell>
        </row>
        <row r="21">
          <cell r="F21">
            <v>20</v>
          </cell>
          <cell r="G21" t="str">
            <v>20</v>
          </cell>
        </row>
        <row r="22">
          <cell r="F22">
            <v>21</v>
          </cell>
          <cell r="G22" t="str">
            <v>21</v>
          </cell>
        </row>
        <row r="23">
          <cell r="F23">
            <v>22</v>
          </cell>
          <cell r="G23" t="str">
            <v>22</v>
          </cell>
        </row>
        <row r="24">
          <cell r="F24">
            <v>23</v>
          </cell>
          <cell r="G24" t="str">
            <v>23</v>
          </cell>
        </row>
        <row r="25">
          <cell r="F25">
            <v>24</v>
          </cell>
          <cell r="G25" t="str">
            <v>24</v>
          </cell>
        </row>
        <row r="26">
          <cell r="F26">
            <v>25</v>
          </cell>
          <cell r="G26" t="str">
            <v>25</v>
          </cell>
        </row>
        <row r="27">
          <cell r="F27">
            <v>26</v>
          </cell>
          <cell r="G27" t="str">
            <v>26</v>
          </cell>
        </row>
        <row r="28">
          <cell r="F28">
            <v>27</v>
          </cell>
          <cell r="G28" t="str">
            <v>27</v>
          </cell>
        </row>
        <row r="29">
          <cell r="F29">
            <v>28</v>
          </cell>
          <cell r="G29" t="str">
            <v>28</v>
          </cell>
        </row>
        <row r="30">
          <cell r="F30">
            <v>29</v>
          </cell>
          <cell r="G30" t="str">
            <v>29</v>
          </cell>
        </row>
        <row r="31">
          <cell r="F31">
            <v>30</v>
          </cell>
          <cell r="G31" t="str">
            <v>30</v>
          </cell>
        </row>
        <row r="32">
          <cell r="F32">
            <v>31</v>
          </cell>
          <cell r="G32" t="str">
            <v>31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H229"/>
  <sheetViews>
    <sheetView tabSelected="1" zoomScale="106" zoomScaleNormal="400" workbookViewId="0">
      <selection activeCell="L43" sqref="L43"/>
    </sheetView>
  </sheetViews>
  <sheetFormatPr baseColWidth="10" defaultColWidth="9.1640625" defaultRowHeight="13"/>
  <cols>
    <col min="1" max="1" width="14.83203125" style="4" customWidth="1"/>
    <col min="2" max="2" width="1.33203125" style="4" customWidth="1"/>
    <col min="3" max="3" width="4.5" style="4" customWidth="1"/>
    <col min="4" max="4" width="2" style="4" customWidth="1"/>
    <col min="5" max="7" width="2.5" style="4" customWidth="1"/>
    <col min="8" max="8" width="4.5" style="4" customWidth="1"/>
    <col min="9" max="9" width="1.1640625" style="4" customWidth="1"/>
    <col min="10" max="10" width="2.1640625" style="4" customWidth="1"/>
    <col min="11" max="12" width="4.33203125" style="4" customWidth="1"/>
    <col min="13" max="13" width="1.6640625" style="4" customWidth="1"/>
    <col min="14" max="14" width="10.83203125" style="4" customWidth="1"/>
    <col min="15" max="15" width="1.6640625" style="4" customWidth="1"/>
    <col min="16" max="16" width="6" style="4" customWidth="1"/>
    <col min="17" max="17" width="1.6640625" style="4" customWidth="1"/>
    <col min="18" max="18" width="8.5" style="9" customWidth="1"/>
    <col min="19" max="19" width="1.33203125" style="4" customWidth="1"/>
    <col min="20" max="20" width="10.5" style="6" bestFit="1" customWidth="1"/>
    <col min="21" max="21" width="1.5" style="4" customWidth="1"/>
    <col min="22" max="22" width="9.33203125" style="6" customWidth="1"/>
    <col min="23" max="23" width="2" style="4" customWidth="1"/>
    <col min="24" max="24" width="9.33203125" style="6" customWidth="1"/>
    <col min="25" max="25" width="3.6640625" style="4" customWidth="1"/>
    <col min="26" max="27" width="2.83203125" style="4" hidden="1" customWidth="1"/>
    <col min="28" max="28" width="3.1640625" style="4" hidden="1" customWidth="1"/>
    <col min="29" max="31" width="2.6640625" style="4" hidden="1" customWidth="1"/>
    <col min="32" max="32" width="6.5" style="4" hidden="1" customWidth="1"/>
    <col min="33" max="33" width="9.33203125" style="7" hidden="1" customWidth="1"/>
    <col min="34" max="35" width="6.5" style="7" hidden="1" customWidth="1"/>
    <col min="36" max="36" width="9.5" style="7" hidden="1" customWidth="1"/>
    <col min="37" max="37" width="20" style="4" hidden="1" customWidth="1"/>
    <col min="38" max="38" width="8" style="4" hidden="1" customWidth="1"/>
    <col min="39" max="39" width="8.33203125" style="4" hidden="1" customWidth="1"/>
    <col min="40" max="40" width="10.6640625" style="4" hidden="1" customWidth="1"/>
    <col min="41" max="41" width="9.33203125" style="4" hidden="1" customWidth="1"/>
    <col min="42" max="42" width="7" style="4" customWidth="1"/>
    <col min="43" max="43" width="10.5" style="4" customWidth="1"/>
    <col min="44" max="44" width="1" style="4" customWidth="1"/>
    <col min="45" max="45" width="10.5" style="4" customWidth="1"/>
    <col min="46" max="46" width="6.33203125" style="4" customWidth="1"/>
    <col min="47" max="47" width="2.6640625" style="4" customWidth="1"/>
    <col min="48" max="48" width="7.6640625" style="4" customWidth="1"/>
    <col min="49" max="49" width="1.6640625" style="4" customWidth="1"/>
    <col min="50" max="50" width="9" style="4" customWidth="1"/>
    <col min="51" max="51" width="1.6640625" style="4" customWidth="1"/>
    <col min="52" max="52" width="8.6640625" style="4" customWidth="1"/>
    <col min="53" max="53" width="1.6640625" style="4" customWidth="1"/>
    <col min="54" max="54" width="8.83203125" style="9" customWidth="1"/>
    <col min="55" max="55" width="1.33203125" style="4" customWidth="1"/>
    <col min="56" max="56" width="10.5" style="6" customWidth="1"/>
    <col min="57" max="57" width="1.33203125" style="4" customWidth="1"/>
    <col min="58" max="58" width="10.33203125" style="6" customWidth="1"/>
    <col min="59" max="59" width="1.33203125" style="4" customWidth="1"/>
    <col min="60" max="60" width="10.33203125" style="6" customWidth="1"/>
    <col min="61" max="16384" width="9.1640625" style="4"/>
  </cols>
  <sheetData>
    <row r="1" spans="1:60" ht="16">
      <c r="A1" s="3" t="s">
        <v>0</v>
      </c>
      <c r="B1" s="3"/>
      <c r="R1" s="5"/>
      <c r="AG1" s="7" t="s">
        <v>1</v>
      </c>
      <c r="AI1" s="8" t="b">
        <f>AND(UTBET&lt;&gt;0,Navn=0)</f>
        <v>0</v>
      </c>
      <c r="AJ1" s="7" t="s">
        <v>2</v>
      </c>
    </row>
    <row r="2" spans="1:60" s="7" customFormat="1" ht="12.75" customHeight="1">
      <c r="A2" s="10"/>
      <c r="R2" s="11"/>
      <c r="T2" s="12"/>
      <c r="V2" s="12"/>
      <c r="X2" s="12"/>
      <c r="AG2" s="7" t="s">
        <v>3</v>
      </c>
      <c r="AI2" s="8"/>
      <c r="AJ2" s="7" t="s">
        <v>4</v>
      </c>
      <c r="BB2" s="13"/>
      <c r="BD2" s="12"/>
      <c r="BF2" s="12"/>
      <c r="BH2" s="12"/>
    </row>
    <row r="3" spans="1:60">
      <c r="A3" s="14" t="s">
        <v>106</v>
      </c>
      <c r="B3" s="14"/>
      <c r="J3" s="10"/>
      <c r="V3" s="15"/>
      <c r="W3" s="15"/>
      <c r="X3" s="15"/>
      <c r="Y3" s="15"/>
      <c r="AG3" s="7" t="s">
        <v>5</v>
      </c>
      <c r="AI3" s="8" t="b">
        <f>AND(UTBET&lt;&gt;0,Bank=0)</f>
        <v>0</v>
      </c>
      <c r="AJ3" s="7" t="s">
        <v>6</v>
      </c>
    </row>
    <row r="4" spans="1:60" ht="3.75" customHeight="1"/>
    <row r="5" spans="1:60">
      <c r="A5" s="4" t="s">
        <v>1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N5" s="103" t="s">
        <v>116</v>
      </c>
      <c r="AG5" s="7" t="s">
        <v>7</v>
      </c>
      <c r="AI5" s="8" t="e">
        <f>AND(UTBET&lt;&gt;0,Avdelingsnr=0,#REF!=0)</f>
        <v>#REF!</v>
      </c>
      <c r="AJ5" s="7" t="s">
        <v>8</v>
      </c>
    </row>
    <row r="6" spans="1:60" ht="3" customHeight="1"/>
    <row r="7" spans="1:60">
      <c r="A7" s="4" t="s">
        <v>9</v>
      </c>
      <c r="B7" s="17"/>
      <c r="C7" s="137"/>
      <c r="D7" s="137"/>
      <c r="E7" s="137"/>
      <c r="F7" s="137"/>
      <c r="G7" s="137"/>
      <c r="H7" s="137"/>
      <c r="I7" s="137"/>
      <c r="J7" s="137"/>
      <c r="K7" s="137"/>
      <c r="L7" s="137"/>
      <c r="AG7" s="7" t="s">
        <v>10</v>
      </c>
      <c r="AI7" s="7" t="e">
        <f>AND(AI1=FALSE,AI2=FALSE,AI3=FALSE,AI5=FALSE)</f>
        <v>#REF!</v>
      </c>
    </row>
    <row r="8" spans="1:60" ht="3" customHeight="1"/>
    <row r="9" spans="1:60">
      <c r="A9" s="4" t="s">
        <v>11</v>
      </c>
      <c r="C9" s="114"/>
      <c r="D9" s="114"/>
      <c r="E9" s="114"/>
      <c r="F9" s="18"/>
      <c r="G9" s="115"/>
      <c r="H9" s="115"/>
      <c r="I9" s="115"/>
      <c r="J9" s="115"/>
      <c r="K9" s="115"/>
      <c r="L9" s="115"/>
      <c r="M9" s="115"/>
      <c r="N9" s="115"/>
      <c r="T9" s="111" t="s">
        <v>118</v>
      </c>
    </row>
    <row r="10" spans="1:60" ht="3" customHeight="1"/>
    <row r="11" spans="1:60">
      <c r="A11" s="4" t="s">
        <v>5</v>
      </c>
      <c r="C11" s="117"/>
      <c r="D11" s="117"/>
      <c r="E11" s="117"/>
      <c r="F11" s="117"/>
      <c r="G11" s="117"/>
      <c r="H11" s="117"/>
      <c r="I11" s="117"/>
    </row>
    <row r="12" spans="1:60" ht="6" customHeight="1"/>
    <row r="13" spans="1:60">
      <c r="A13" s="14" t="s">
        <v>101</v>
      </c>
      <c r="B13" s="14"/>
      <c r="O13" s="148"/>
      <c r="P13" s="149"/>
      <c r="Q13" s="149"/>
      <c r="R13" s="149"/>
      <c r="S13" s="149"/>
      <c r="T13" s="149"/>
      <c r="U13" s="149"/>
    </row>
    <row r="14" spans="1:60" ht="3" customHeight="1"/>
    <row r="15" spans="1:60">
      <c r="A15" s="4" t="s">
        <v>122</v>
      </c>
      <c r="C15" s="118"/>
      <c r="D15" s="118"/>
      <c r="E15" s="118"/>
      <c r="F15" s="118"/>
      <c r="G15" s="118"/>
      <c r="H15" s="16"/>
      <c r="I15" s="16"/>
      <c r="J15" s="16"/>
      <c r="K15" s="16"/>
      <c r="L15" s="16"/>
      <c r="M15" s="16"/>
      <c r="N15" s="16"/>
    </row>
    <row r="16" spans="1:60" ht="3" customHeight="1"/>
    <row r="17" spans="1:60" hidden="1">
      <c r="A17" s="4" t="s">
        <v>12</v>
      </c>
      <c r="C17" s="114"/>
      <c r="D17" s="114"/>
      <c r="E17" s="114"/>
      <c r="F17" s="114"/>
      <c r="G17" s="18"/>
      <c r="H17" s="113"/>
      <c r="I17" s="113"/>
      <c r="J17" s="113"/>
      <c r="K17" s="113"/>
      <c r="L17" s="113"/>
      <c r="M17" s="113"/>
      <c r="N17" s="113"/>
    </row>
    <row r="18" spans="1:60" ht="7.5" customHeight="1"/>
    <row r="19" spans="1:60">
      <c r="A19" s="14" t="s">
        <v>14</v>
      </c>
      <c r="B19" s="14"/>
    </row>
    <row r="20" spans="1:60" ht="3.75" customHeight="1"/>
    <row r="21" spans="1:60" ht="23.25" customHeight="1">
      <c r="A21" s="119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</row>
    <row r="23" spans="1:60">
      <c r="A23" s="14" t="s">
        <v>15</v>
      </c>
      <c r="B23" s="14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20"/>
      <c r="S23" s="19"/>
      <c r="T23" s="21"/>
      <c r="AE23" s="7"/>
    </row>
    <row r="24" spans="1:60">
      <c r="A24" s="90" t="s">
        <v>16</v>
      </c>
      <c r="B24" s="91"/>
      <c r="C24" s="90" t="s">
        <v>17</v>
      </c>
      <c r="D24" s="90"/>
      <c r="E24" s="91"/>
      <c r="F24" s="90" t="s">
        <v>18</v>
      </c>
      <c r="G24" s="90"/>
      <c r="H24" s="90"/>
      <c r="I24" s="91"/>
      <c r="J24" s="90" t="s">
        <v>17</v>
      </c>
      <c r="K24" s="90"/>
      <c r="L24" s="90"/>
      <c r="M24" s="90" t="s">
        <v>19</v>
      </c>
      <c r="N24" s="90"/>
      <c r="O24" s="90"/>
      <c r="P24" s="90"/>
      <c r="Q24" s="90"/>
      <c r="R24" s="90"/>
      <c r="AE24" s="7" t="s">
        <v>20</v>
      </c>
    </row>
    <row r="25" spans="1:60">
      <c r="A25" s="92"/>
      <c r="B25" s="91"/>
      <c r="C25" s="120"/>
      <c r="D25" s="120"/>
      <c r="E25" s="91"/>
      <c r="F25" s="120"/>
      <c r="G25" s="120"/>
      <c r="H25" s="120"/>
      <c r="I25" s="91"/>
      <c r="J25" s="121"/>
      <c r="K25" s="121"/>
      <c r="L25" s="93" t="s">
        <v>13</v>
      </c>
      <c r="M25" s="120"/>
      <c r="N25" s="122"/>
      <c r="O25" s="122"/>
      <c r="P25" s="122"/>
      <c r="Q25" s="122"/>
      <c r="R25" s="122"/>
      <c r="AE25" s="7" t="s">
        <v>21</v>
      </c>
    </row>
    <row r="26" spans="1:60" ht="12.75" customHeight="1">
      <c r="A26" s="92"/>
      <c r="B26" s="91"/>
      <c r="C26" s="120"/>
      <c r="D26" s="120"/>
      <c r="E26" s="91"/>
      <c r="F26" s="120"/>
      <c r="G26" s="120"/>
      <c r="H26" s="120"/>
      <c r="I26" s="91"/>
      <c r="J26" s="121"/>
      <c r="K26" s="121"/>
      <c r="L26" s="93" t="s">
        <v>13</v>
      </c>
      <c r="M26" s="120"/>
      <c r="N26" s="122"/>
      <c r="O26" s="122"/>
      <c r="P26" s="122"/>
      <c r="Q26" s="122"/>
      <c r="R26" s="122"/>
      <c r="AE26" s="7" t="s">
        <v>22</v>
      </c>
    </row>
    <row r="27" spans="1:60" ht="12.75" customHeight="1">
      <c r="A27" s="92"/>
      <c r="B27" s="91"/>
      <c r="C27" s="120"/>
      <c r="D27" s="120"/>
      <c r="E27" s="91"/>
      <c r="F27" s="120"/>
      <c r="G27" s="120"/>
      <c r="H27" s="120"/>
      <c r="I27" s="91"/>
      <c r="J27" s="121"/>
      <c r="K27" s="121"/>
      <c r="L27" s="93" t="s">
        <v>13</v>
      </c>
      <c r="M27" s="120"/>
      <c r="N27" s="122"/>
      <c r="O27" s="122"/>
      <c r="P27" s="122"/>
      <c r="Q27" s="122"/>
      <c r="R27" s="122"/>
      <c r="AE27" s="7" t="s">
        <v>23</v>
      </c>
    </row>
    <row r="28" spans="1:60" ht="12.75" customHeight="1">
      <c r="A28" s="92"/>
      <c r="B28" s="91"/>
      <c r="C28" s="120"/>
      <c r="D28" s="120"/>
      <c r="E28" s="91"/>
      <c r="F28" s="120"/>
      <c r="G28" s="120"/>
      <c r="H28" s="120"/>
      <c r="I28" s="91"/>
      <c r="J28" s="121"/>
      <c r="K28" s="121"/>
      <c r="L28" s="93" t="s">
        <v>13</v>
      </c>
      <c r="M28" s="120"/>
      <c r="N28" s="122"/>
      <c r="O28" s="122"/>
      <c r="P28" s="122"/>
      <c r="Q28" s="122"/>
      <c r="R28" s="122"/>
      <c r="AE28" s="7"/>
    </row>
    <row r="29" spans="1:60">
      <c r="AE29" s="7"/>
      <c r="AF29" s="7"/>
      <c r="AI29" s="4"/>
      <c r="AJ29" s="4"/>
    </row>
    <row r="30" spans="1:60">
      <c r="A30" s="14" t="s">
        <v>24</v>
      </c>
      <c r="B30" s="14"/>
      <c r="V30" s="22"/>
      <c r="X30" s="22"/>
      <c r="AE30" s="7"/>
      <c r="AF30" s="23">
        <v>1</v>
      </c>
      <c r="AG30" s="23">
        <v>2</v>
      </c>
      <c r="AH30" s="23">
        <v>3</v>
      </c>
      <c r="AI30" s="23">
        <v>4</v>
      </c>
      <c r="AJ30" s="23">
        <v>5</v>
      </c>
      <c r="AK30" s="23">
        <v>6</v>
      </c>
      <c r="AL30" s="23">
        <v>7</v>
      </c>
      <c r="AM30" s="23">
        <v>8</v>
      </c>
      <c r="AN30" s="23">
        <v>9</v>
      </c>
      <c r="BA30" s="9"/>
      <c r="BB30" s="4"/>
      <c r="BC30" s="6"/>
      <c r="BD30" s="4"/>
      <c r="BE30" s="6"/>
      <c r="BF30" s="4"/>
      <c r="BG30" s="6"/>
      <c r="BH30" s="4"/>
    </row>
    <row r="31" spans="1:60" ht="3.75" customHeight="1" thickBot="1">
      <c r="V31" s="22"/>
      <c r="X31" s="22"/>
      <c r="AE31" s="7"/>
      <c r="AF31" s="7"/>
      <c r="AI31" s="4"/>
      <c r="AJ31" s="4"/>
      <c r="BA31" s="9"/>
      <c r="BB31" s="4"/>
      <c r="BC31" s="6"/>
      <c r="BD31" s="4"/>
      <c r="BE31" s="6"/>
      <c r="BF31" s="4"/>
      <c r="BG31" s="6"/>
      <c r="BH31" s="4"/>
    </row>
    <row r="32" spans="1:60" ht="14" thickBot="1">
      <c r="A32" s="24" t="s">
        <v>25</v>
      </c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N32" s="24" t="s">
        <v>26</v>
      </c>
      <c r="P32" s="24" t="s">
        <v>27</v>
      </c>
      <c r="R32" s="26" t="s">
        <v>28</v>
      </c>
      <c r="T32" s="27" t="s">
        <v>29</v>
      </c>
      <c r="V32" s="28" t="s">
        <v>30</v>
      </c>
      <c r="W32" s="29"/>
      <c r="X32" s="30"/>
      <c r="AE32" s="31" t="s">
        <v>31</v>
      </c>
      <c r="AF32" s="31" t="s">
        <v>32</v>
      </c>
      <c r="AG32" s="14" t="s">
        <v>33</v>
      </c>
      <c r="AH32" s="14" t="s">
        <v>26</v>
      </c>
      <c r="AI32" s="14" t="str">
        <f>A32</f>
        <v>Kostnadstype</v>
      </c>
      <c r="AJ32" s="14" t="str">
        <f>P32</f>
        <v>Valuta</v>
      </c>
      <c r="AK32" s="32" t="str">
        <f>R32</f>
        <v>Kurs</v>
      </c>
      <c r="AL32" s="14" t="s">
        <v>29</v>
      </c>
      <c r="AM32" s="14" t="s">
        <v>34</v>
      </c>
      <c r="AN32" s="14" t="s">
        <v>35</v>
      </c>
      <c r="AO32" s="14" t="s">
        <v>35</v>
      </c>
      <c r="BA32" s="9"/>
      <c r="BB32" s="4"/>
      <c r="BC32" s="6"/>
      <c r="BD32" s="4"/>
      <c r="BE32" s="6"/>
      <c r="BF32" s="4"/>
      <c r="BG32" s="6"/>
      <c r="BH32" s="4"/>
    </row>
    <row r="33" spans="1:60" ht="3.75" customHeight="1">
      <c r="V33" s="33"/>
      <c r="W33" s="34"/>
      <c r="X33" s="35"/>
      <c r="AE33" s="7"/>
      <c r="AF33" s="7"/>
      <c r="AI33" s="4"/>
      <c r="AJ33" s="4"/>
      <c r="BA33" s="9"/>
      <c r="BB33" s="4"/>
      <c r="BC33" s="6"/>
      <c r="BD33" s="4"/>
      <c r="BE33" s="6"/>
      <c r="BF33" s="4"/>
      <c r="BG33" s="6"/>
      <c r="BH33" s="4"/>
    </row>
    <row r="34" spans="1:60" s="8" customFormat="1" ht="11">
      <c r="A34" s="36" t="s">
        <v>36</v>
      </c>
      <c r="V34" s="37" t="s">
        <v>37</v>
      </c>
      <c r="W34" s="38"/>
      <c r="X34" s="39"/>
      <c r="AF34" s="8">
        <f>AE34</f>
        <v>0</v>
      </c>
      <c r="AH34" s="40">
        <f t="shared" ref="AH34:AH70" si="0">N34</f>
        <v>0</v>
      </c>
      <c r="AJ34" s="8">
        <f>P34</f>
        <v>0</v>
      </c>
      <c r="AK34" s="40">
        <f>R34</f>
        <v>0</v>
      </c>
      <c r="AL34" s="40">
        <f>T34</f>
        <v>0</v>
      </c>
      <c r="BA34" s="41"/>
      <c r="BC34" s="42"/>
      <c r="BE34" s="42"/>
      <c r="BG34" s="42"/>
    </row>
    <row r="35" spans="1:60" s="8" customFormat="1" ht="3.75" customHeight="1">
      <c r="N35" s="41"/>
      <c r="R35" s="41"/>
      <c r="T35" s="42"/>
      <c r="V35" s="37"/>
      <c r="W35" s="38"/>
      <c r="X35" s="39"/>
      <c r="AH35" s="40">
        <f t="shared" si="0"/>
        <v>0</v>
      </c>
      <c r="BA35" s="41"/>
      <c r="BC35" s="42"/>
      <c r="BE35" s="42"/>
      <c r="BG35" s="42"/>
    </row>
    <row r="36" spans="1:60" s="8" customFormat="1" ht="11">
      <c r="A36" s="43" t="s">
        <v>38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N36" s="44"/>
      <c r="P36" s="1" t="s">
        <v>29</v>
      </c>
      <c r="R36" s="2"/>
      <c r="T36" s="42">
        <f>IF(R36=0,N36,N36*R36)</f>
        <v>0</v>
      </c>
      <c r="V36" s="123"/>
      <c r="W36" s="94"/>
      <c r="X36" s="125"/>
      <c r="AD36" s="8" t="str">
        <f t="shared" ref="AD36:AD74" si="1">A36</f>
        <v>Drosje</v>
      </c>
      <c r="AE36" s="8">
        <f>IF(OR(N36=0,ISBLANK(N36))=TRUE,0,1)</f>
        <v>0</v>
      </c>
      <c r="AF36" s="8">
        <f>AE36+AF34</f>
        <v>0</v>
      </c>
      <c r="AH36" s="40">
        <f t="shared" si="0"/>
        <v>0</v>
      </c>
      <c r="AI36" s="8" t="str">
        <f>A36</f>
        <v>Drosje</v>
      </c>
      <c r="AJ36" s="8" t="str">
        <f>IF(P36="NOK","",P36)</f>
        <v/>
      </c>
      <c r="AK36" s="40">
        <f>R36</f>
        <v>0</v>
      </c>
      <c r="AL36" s="40">
        <f>T36</f>
        <v>0</v>
      </c>
      <c r="BA36" s="41"/>
      <c r="BC36" s="42"/>
      <c r="BE36" s="42"/>
      <c r="BG36" s="42"/>
    </row>
    <row r="37" spans="1:60" s="8" customFormat="1" ht="3.75" customHeight="1">
      <c r="A37" s="46"/>
      <c r="N37" s="41"/>
      <c r="R37" s="47"/>
      <c r="T37" s="42"/>
      <c r="V37" s="124"/>
      <c r="W37" s="94"/>
      <c r="X37" s="126"/>
      <c r="AD37" s="8">
        <f t="shared" si="1"/>
        <v>0</v>
      </c>
      <c r="AH37" s="40">
        <f t="shared" si="0"/>
        <v>0</v>
      </c>
      <c r="BA37" s="41"/>
      <c r="BC37" s="42"/>
      <c r="BE37" s="42"/>
      <c r="BG37" s="42"/>
    </row>
    <row r="38" spans="1:60" s="8" customFormat="1" ht="11">
      <c r="A38" s="46" t="s">
        <v>39</v>
      </c>
      <c r="N38" s="44"/>
      <c r="P38" s="1" t="s">
        <v>29</v>
      </c>
      <c r="R38" s="2"/>
      <c r="T38" s="42">
        <f>IF(R38=0,N38,N38*R38)</f>
        <v>0</v>
      </c>
      <c r="V38" s="123"/>
      <c r="W38" s="94"/>
      <c r="X38" s="125"/>
      <c r="AD38" s="8" t="str">
        <f t="shared" si="1"/>
        <v>Rutegående transportmiddel (buss, tog, trikk og ferje u/bil)</v>
      </c>
      <c r="AE38" s="8">
        <f>IF(OR(N38=0,ISBLANK(N38))=TRUE,0,1)</f>
        <v>0</v>
      </c>
      <c r="AF38" s="8">
        <f>AE38+AF36</f>
        <v>0</v>
      </c>
      <c r="AH38" s="40">
        <f t="shared" si="0"/>
        <v>0</v>
      </c>
      <c r="AI38" s="8" t="str">
        <f>A38</f>
        <v>Rutegående transportmiddel (buss, tog, trikk og ferje u/bil)</v>
      </c>
      <c r="AJ38" s="8" t="str">
        <f>IF(P38="NOK","",P38)</f>
        <v/>
      </c>
      <c r="AK38" s="40">
        <f>R38</f>
        <v>0</v>
      </c>
      <c r="AL38" s="40">
        <f>T38</f>
        <v>0</v>
      </c>
      <c r="BA38" s="41"/>
      <c r="BC38" s="42"/>
      <c r="BE38" s="42"/>
      <c r="BG38" s="42"/>
    </row>
    <row r="39" spans="1:60" s="8" customFormat="1" ht="3" customHeight="1">
      <c r="A39" s="46"/>
      <c r="N39" s="41"/>
      <c r="R39" s="47"/>
      <c r="T39" s="42"/>
      <c r="V39" s="124"/>
      <c r="W39" s="94"/>
      <c r="X39" s="126"/>
      <c r="AD39" s="8">
        <f t="shared" si="1"/>
        <v>0</v>
      </c>
      <c r="AH39" s="40">
        <f t="shared" si="0"/>
        <v>0</v>
      </c>
      <c r="BA39" s="41"/>
      <c r="BC39" s="42"/>
      <c r="BE39" s="42"/>
      <c r="BG39" s="42"/>
    </row>
    <row r="40" spans="1:60" s="8" customFormat="1" ht="11">
      <c r="A40" s="46" t="s">
        <v>123</v>
      </c>
      <c r="N40" s="96"/>
      <c r="P40" s="1" t="s">
        <v>29</v>
      </c>
      <c r="R40" s="2"/>
      <c r="T40" s="42">
        <f>IF(R40=0,N40,N40*R40)</f>
        <v>0</v>
      </c>
      <c r="V40" s="123"/>
      <c r="W40" s="94"/>
      <c r="X40" s="125"/>
      <c r="AD40" s="8" t="str">
        <f t="shared" si="1"/>
        <v>Parkering/bompenger eller ferje (personbil)</v>
      </c>
      <c r="AE40" s="8">
        <f>IF(OR(N40=0,ISBLANK(N40))=TRUE,0,1)</f>
        <v>0</v>
      </c>
      <c r="AF40" s="8">
        <f>AE40+AF38</f>
        <v>0</v>
      </c>
      <c r="AH40" s="40">
        <f t="shared" si="0"/>
        <v>0</v>
      </c>
      <c r="AI40" s="8" t="s">
        <v>40</v>
      </c>
      <c r="AJ40" s="8" t="str">
        <f>IF(P40="NOK","",P40)</f>
        <v/>
      </c>
      <c r="AK40" s="40">
        <f>R40</f>
        <v>0</v>
      </c>
      <c r="AL40" s="40">
        <f>T40</f>
        <v>0</v>
      </c>
      <c r="BA40" s="41"/>
      <c r="BC40" s="42"/>
      <c r="BE40" s="42"/>
      <c r="BG40" s="42"/>
    </row>
    <row r="41" spans="1:60" s="8" customFormat="1" ht="3.75" customHeight="1">
      <c r="A41" s="46"/>
      <c r="N41" s="41"/>
      <c r="R41" s="47"/>
      <c r="T41" s="42"/>
      <c r="V41" s="124"/>
      <c r="W41" s="94"/>
      <c r="X41" s="126"/>
      <c r="AD41" s="8">
        <f t="shared" si="1"/>
        <v>0</v>
      </c>
      <c r="AH41" s="40">
        <f t="shared" si="0"/>
        <v>0</v>
      </c>
      <c r="BA41" s="41"/>
      <c r="BC41" s="42"/>
      <c r="BE41" s="42"/>
      <c r="BG41" s="42"/>
    </row>
    <row r="42" spans="1:60" s="8" customFormat="1" ht="12.75" customHeight="1">
      <c r="A42" s="46" t="s">
        <v>41</v>
      </c>
      <c r="G42" s="8" t="s">
        <v>42</v>
      </c>
      <c r="L42" s="100"/>
      <c r="N42" s="99">
        <f>2*L42</f>
        <v>0</v>
      </c>
      <c r="P42" s="1" t="s">
        <v>29</v>
      </c>
      <c r="R42" s="2"/>
      <c r="T42" s="42">
        <f>IF(R42=0,N42,N42*R42)</f>
        <v>0</v>
      </c>
      <c r="V42" s="123"/>
      <c r="W42" s="94"/>
      <c r="X42" s="125"/>
      <c r="AD42" s="8" t="str">
        <f t="shared" si="1"/>
        <v>Kjøring med privatbil</v>
      </c>
      <c r="AE42" s="8">
        <f>IF(OR(N42=0,ISBLANK(N42))=TRUE,0,1)</f>
        <v>0</v>
      </c>
      <c r="AF42" s="8">
        <f>AE42+AF40</f>
        <v>0</v>
      </c>
      <c r="AH42" s="40">
        <f t="shared" si="0"/>
        <v>0</v>
      </c>
      <c r="AI42" s="8" t="s">
        <v>43</v>
      </c>
      <c r="AJ42" s="8" t="str">
        <f>IF(P42="NOK","",P42)</f>
        <v/>
      </c>
      <c r="AK42" s="40">
        <f>R42</f>
        <v>0</v>
      </c>
      <c r="AL42" s="40">
        <f>T42</f>
        <v>0</v>
      </c>
      <c r="BA42" s="41"/>
      <c r="BC42" s="42"/>
      <c r="BE42" s="42"/>
      <c r="BG42" s="42"/>
    </row>
    <row r="43" spans="1:60" s="8" customFormat="1" ht="3.75" customHeight="1">
      <c r="A43" s="46"/>
      <c r="N43" s="41"/>
      <c r="R43" s="47"/>
      <c r="T43" s="42"/>
      <c r="V43" s="123"/>
      <c r="W43" s="94"/>
      <c r="X43" s="125"/>
      <c r="AD43" s="8">
        <f t="shared" ref="AD43:AD44" si="2">A43</f>
        <v>0</v>
      </c>
      <c r="AH43" s="40">
        <f t="shared" ref="AH43:AH44" si="3">N43</f>
        <v>0</v>
      </c>
      <c r="BA43" s="41"/>
      <c r="BC43" s="42"/>
      <c r="BE43" s="42"/>
      <c r="BG43" s="42"/>
    </row>
    <row r="44" spans="1:60" s="8" customFormat="1" ht="12.75" customHeight="1">
      <c r="A44" s="46" t="s">
        <v>119</v>
      </c>
      <c r="G44" s="8" t="s">
        <v>120</v>
      </c>
      <c r="L44" s="100"/>
      <c r="N44" s="99">
        <f>L44</f>
        <v>0</v>
      </c>
      <c r="P44" s="1" t="s">
        <v>29</v>
      </c>
      <c r="R44" s="2"/>
      <c r="T44" s="42">
        <f>IF(R44=0,N44,N44*R44)</f>
        <v>0</v>
      </c>
      <c r="V44" s="123"/>
      <c r="W44" s="94"/>
      <c r="X44" s="125"/>
      <c r="AD44" s="8" t="str">
        <f t="shared" si="2"/>
        <v>Kjøring med henger</v>
      </c>
      <c r="AE44" s="8">
        <f>IF(OR(N44=0,ISBLANK(N44))=TRUE,0,1)</f>
        <v>0</v>
      </c>
      <c r="AF44" s="8">
        <f>AE44+AF42</f>
        <v>0</v>
      </c>
      <c r="AH44" s="40">
        <f t="shared" si="3"/>
        <v>0</v>
      </c>
      <c r="AI44" s="8" t="s">
        <v>121</v>
      </c>
      <c r="AJ44" s="8" t="str">
        <f>IF(P44="NOK","",P44)</f>
        <v/>
      </c>
      <c r="AK44" s="40">
        <f>R44</f>
        <v>0</v>
      </c>
      <c r="AL44" s="40">
        <f>T44</f>
        <v>0</v>
      </c>
      <c r="BA44" s="41"/>
      <c r="BC44" s="42"/>
      <c r="BE44" s="42"/>
      <c r="BG44" s="42"/>
    </row>
    <row r="45" spans="1:60" s="8" customFormat="1" ht="3.75" customHeight="1">
      <c r="A45" s="46"/>
      <c r="N45" s="41"/>
      <c r="R45" s="47"/>
      <c r="T45" s="42"/>
      <c r="V45" s="123"/>
      <c r="W45" s="94"/>
      <c r="X45" s="125"/>
      <c r="AD45" s="8">
        <f t="shared" si="1"/>
        <v>0</v>
      </c>
      <c r="AH45" s="40">
        <f t="shared" si="0"/>
        <v>0</v>
      </c>
      <c r="BA45" s="41"/>
      <c r="BC45" s="42"/>
      <c r="BE45" s="42"/>
      <c r="BG45" s="42"/>
    </row>
    <row r="46" spans="1:60" s="8" customFormat="1" ht="12" thickBot="1">
      <c r="A46" s="46" t="s">
        <v>44</v>
      </c>
      <c r="N46" s="44"/>
      <c r="P46" s="1" t="s">
        <v>29</v>
      </c>
      <c r="R46" s="2"/>
      <c r="T46" s="42">
        <f>IF(R46=0,N46,N46*R46)</f>
        <v>0</v>
      </c>
      <c r="V46" s="97">
        <f>SUM(V36:V45)</f>
        <v>0</v>
      </c>
      <c r="W46" s="95"/>
      <c r="X46" s="98">
        <f>SUM(X36:X45)</f>
        <v>0</v>
      </c>
      <c r="AD46" s="8" t="str">
        <f t="shared" si="1"/>
        <v>Flybilletter</v>
      </c>
      <c r="AE46" s="8">
        <f>IF(OR(N46=0,ISBLANK(N46))=TRUE,0,1)</f>
        <v>0</v>
      </c>
      <c r="AF46" s="8">
        <f>AE46+AF42</f>
        <v>0</v>
      </c>
      <c r="AH46" s="40">
        <f t="shared" si="0"/>
        <v>0</v>
      </c>
      <c r="AI46" s="8" t="str">
        <f>A46</f>
        <v>Flybilletter</v>
      </c>
      <c r="AJ46" s="8" t="str">
        <f>IF(P46="NOK","",P46)</f>
        <v/>
      </c>
      <c r="AK46" s="40">
        <f>R46</f>
        <v>0</v>
      </c>
      <c r="AL46" s="40">
        <f>T46</f>
        <v>0</v>
      </c>
      <c r="BA46" s="41"/>
      <c r="BC46" s="42"/>
      <c r="BE46" s="42"/>
      <c r="BG46" s="42"/>
    </row>
    <row r="47" spans="1:60" s="8" customFormat="1" ht="3.75" customHeight="1">
      <c r="N47" s="41"/>
      <c r="R47" s="47"/>
      <c r="T47" s="42"/>
      <c r="V47" s="42"/>
      <c r="X47" s="42"/>
      <c r="AD47" s="8">
        <f t="shared" si="1"/>
        <v>0</v>
      </c>
      <c r="AH47" s="40">
        <f t="shared" si="0"/>
        <v>0</v>
      </c>
      <c r="BA47" s="41"/>
      <c r="BC47" s="42"/>
      <c r="BE47" s="42"/>
      <c r="BG47" s="42"/>
    </row>
    <row r="48" spans="1:60" s="8" customFormat="1" ht="11">
      <c r="A48" s="46" t="s">
        <v>20</v>
      </c>
      <c r="N48" s="44"/>
      <c r="P48" s="1" t="s">
        <v>29</v>
      </c>
      <c r="R48" s="2"/>
      <c r="T48" s="42">
        <f>IF(R48=0,N48,N48*R48)</f>
        <v>0</v>
      </c>
      <c r="V48" s="42"/>
      <c r="X48" s="42"/>
      <c r="AD48" s="8" t="str">
        <f t="shared" si="1"/>
        <v>Hotell</v>
      </c>
      <c r="AE48" s="8">
        <f>IF(OR(N48=0,ISBLANK(N48))=TRUE,0,1)</f>
        <v>0</v>
      </c>
      <c r="AF48" s="8">
        <f>AE48+AF46</f>
        <v>0</v>
      </c>
      <c r="AH48" s="40">
        <f t="shared" si="0"/>
        <v>0</v>
      </c>
      <c r="AI48" s="8" t="str">
        <f>A48</f>
        <v>Hotell</v>
      </c>
      <c r="AJ48" s="8" t="str">
        <f>IF(P48="NOK","",P48)</f>
        <v/>
      </c>
      <c r="AK48" s="40">
        <f>R48</f>
        <v>0</v>
      </c>
      <c r="AL48" s="40">
        <f>T48</f>
        <v>0</v>
      </c>
      <c r="BA48" s="41"/>
      <c r="BC48" s="42"/>
      <c r="BE48" s="42"/>
      <c r="BG48" s="42"/>
    </row>
    <row r="49" spans="1:59" s="8" customFormat="1" ht="3.75" customHeight="1">
      <c r="N49" s="41"/>
      <c r="R49" s="47"/>
      <c r="T49" s="42"/>
      <c r="V49" s="42"/>
      <c r="X49" s="42"/>
      <c r="AD49" s="8">
        <f t="shared" si="1"/>
        <v>0</v>
      </c>
      <c r="AH49" s="40">
        <f t="shared" si="0"/>
        <v>0</v>
      </c>
      <c r="BA49" s="41"/>
      <c r="BC49" s="42"/>
      <c r="BE49" s="42"/>
      <c r="BG49" s="42"/>
    </row>
    <row r="50" spans="1:59" s="8" customFormat="1" ht="11">
      <c r="A50" s="36" t="s">
        <v>45</v>
      </c>
      <c r="R50" s="48"/>
      <c r="V50" s="42"/>
      <c r="X50" s="42"/>
      <c r="AD50" s="8" t="str">
        <f t="shared" si="1"/>
        <v>Representasjon/bespisning</v>
      </c>
      <c r="AE50" s="8">
        <f>IF(OR(N50=0,ISBLANK(N50))=TRUE,0,1)</f>
        <v>0</v>
      </c>
      <c r="AF50" s="8">
        <f>AE50+AF48</f>
        <v>0</v>
      </c>
      <c r="AH50" s="40">
        <f t="shared" si="0"/>
        <v>0</v>
      </c>
      <c r="AJ50" s="8">
        <f>IF(P50="NOK","",P50)</f>
        <v>0</v>
      </c>
      <c r="AK50" s="40">
        <f>R50</f>
        <v>0</v>
      </c>
      <c r="AL50" s="40">
        <f>T50</f>
        <v>0</v>
      </c>
      <c r="BA50" s="41"/>
      <c r="BC50" s="42"/>
      <c r="BE50" s="42"/>
      <c r="BG50" s="42"/>
    </row>
    <row r="51" spans="1:59" s="8" customFormat="1" ht="3.75" customHeight="1">
      <c r="N51" s="41"/>
      <c r="R51" s="47"/>
      <c r="T51" s="42"/>
      <c r="V51" s="42"/>
      <c r="X51" s="42"/>
      <c r="AD51" s="8">
        <f t="shared" si="1"/>
        <v>0</v>
      </c>
      <c r="AH51" s="40">
        <f t="shared" si="0"/>
        <v>0</v>
      </c>
      <c r="BA51" s="41"/>
      <c r="BC51" s="42"/>
      <c r="BE51" s="42"/>
      <c r="BG51" s="42"/>
    </row>
    <row r="52" spans="1:59" s="8" customFormat="1" ht="11">
      <c r="A52" s="46" t="s">
        <v>46</v>
      </c>
      <c r="K52" s="127" t="s">
        <v>47</v>
      </c>
      <c r="L52" s="128"/>
      <c r="N52" s="44"/>
      <c r="P52" s="1" t="s">
        <v>29</v>
      </c>
      <c r="R52" s="2"/>
      <c r="T52" s="42">
        <f>IF(R52=0,N52,N52*R52)</f>
        <v>0</v>
      </c>
      <c r="V52" s="42"/>
      <c r="X52" s="42"/>
      <c r="AD52" s="8" t="str">
        <f t="shared" si="1"/>
        <v>Mat/drikke på arrangement</v>
      </c>
      <c r="AE52" s="8">
        <f>IF(OR(N52=0,ISBLANK(N52))=TRUE,0,1)</f>
        <v>0</v>
      </c>
      <c r="AF52" s="8">
        <f>AE52+AF50</f>
        <v>0</v>
      </c>
      <c r="AH52" s="40">
        <f t="shared" si="0"/>
        <v>0</v>
      </c>
      <c r="AI52" s="8" t="s">
        <v>48</v>
      </c>
      <c r="AJ52" s="8" t="str">
        <f>IF(P52="NOK","",P52)</f>
        <v/>
      </c>
      <c r="AK52" s="40">
        <f>R52</f>
        <v>0</v>
      </c>
      <c r="AL52" s="40">
        <f>T52</f>
        <v>0</v>
      </c>
      <c r="BA52" s="41"/>
      <c r="BC52" s="42"/>
      <c r="BE52" s="42"/>
      <c r="BG52" s="42"/>
    </row>
    <row r="53" spans="1:59" s="8" customFormat="1" ht="3.75" customHeight="1">
      <c r="K53" s="128"/>
      <c r="L53" s="128"/>
      <c r="N53" s="41"/>
      <c r="R53" s="47"/>
      <c r="T53" s="42"/>
      <c r="V53" s="42"/>
      <c r="X53" s="42"/>
      <c r="AD53" s="8">
        <f t="shared" si="1"/>
        <v>0</v>
      </c>
      <c r="AH53" s="40">
        <f t="shared" si="0"/>
        <v>0</v>
      </c>
      <c r="BA53" s="41"/>
      <c r="BC53" s="42"/>
      <c r="BE53" s="42"/>
      <c r="BG53" s="42"/>
    </row>
    <row r="54" spans="1:59" s="8" customFormat="1" ht="11">
      <c r="A54" s="46" t="s">
        <v>49</v>
      </c>
      <c r="K54" s="128"/>
      <c r="L54" s="128"/>
      <c r="N54" s="44"/>
      <c r="P54" s="1" t="s">
        <v>29</v>
      </c>
      <c r="R54" s="2"/>
      <c r="T54" s="42">
        <f>IF(R54=0,N54,N54*R54)</f>
        <v>0</v>
      </c>
      <c r="V54" s="42"/>
      <c r="X54" s="42"/>
      <c r="AD54" s="8" t="str">
        <f t="shared" si="1"/>
        <v>Representasjon (oppgi navn på kvittering)</v>
      </c>
      <c r="AE54" s="8">
        <f>IF(OR(N54=0,ISBLANK(N54))=TRUE,0,1)</f>
        <v>0</v>
      </c>
      <c r="AF54" s="8">
        <f>AE54+AF52</f>
        <v>0</v>
      </c>
      <c r="AH54" s="40">
        <f t="shared" si="0"/>
        <v>0</v>
      </c>
      <c r="AI54" s="8" t="s">
        <v>50</v>
      </c>
      <c r="AJ54" s="8" t="str">
        <f>IF(P54="NOK","",P54)</f>
        <v/>
      </c>
      <c r="AK54" s="40">
        <f>R54</f>
        <v>0</v>
      </c>
      <c r="AL54" s="40">
        <f>T54</f>
        <v>0</v>
      </c>
      <c r="BA54" s="41"/>
      <c r="BC54" s="42"/>
      <c r="BE54" s="42"/>
      <c r="BG54" s="42"/>
    </row>
    <row r="55" spans="1:59" s="8" customFormat="1" ht="3.75" customHeight="1">
      <c r="K55" s="128"/>
      <c r="L55" s="128"/>
      <c r="N55" s="41"/>
      <c r="R55" s="47"/>
      <c r="T55" s="42"/>
      <c r="V55" s="42"/>
      <c r="X55" s="42"/>
      <c r="AD55" s="8">
        <f t="shared" si="1"/>
        <v>0</v>
      </c>
      <c r="AH55" s="40">
        <f t="shared" si="0"/>
        <v>0</v>
      </c>
      <c r="BA55" s="41"/>
      <c r="BC55" s="42"/>
      <c r="BE55" s="42"/>
      <c r="BG55" s="42"/>
    </row>
    <row r="56" spans="1:59" s="8" customFormat="1" ht="11">
      <c r="A56" s="46" t="s">
        <v>51</v>
      </c>
      <c r="K56" s="128"/>
      <c r="L56" s="128"/>
      <c r="N56" s="44"/>
      <c r="P56" s="1" t="s">
        <v>29</v>
      </c>
      <c r="R56" s="2"/>
      <c r="T56" s="42">
        <f>IF(R56=0,N56,N56*R56)</f>
        <v>0</v>
      </c>
      <c r="V56" s="42"/>
      <c r="X56" s="42"/>
      <c r="AD56" s="8" t="str">
        <f t="shared" si="1"/>
        <v>Overtidsmat</v>
      </c>
      <c r="AE56" s="8">
        <f>IF(OR(N56=0,ISBLANK(N56))=TRUE,0,1)</f>
        <v>0</v>
      </c>
      <c r="AF56" s="8">
        <f>AE56+AF54</f>
        <v>0</v>
      </c>
      <c r="AH56" s="40">
        <f t="shared" si="0"/>
        <v>0</v>
      </c>
      <c r="AI56" s="8" t="str">
        <f>A56</f>
        <v>Overtidsmat</v>
      </c>
      <c r="AJ56" s="8" t="str">
        <f>IF(P56="NOK","",P56)</f>
        <v/>
      </c>
      <c r="AK56" s="40">
        <f>R56</f>
        <v>0</v>
      </c>
      <c r="AL56" s="40">
        <f>T56</f>
        <v>0</v>
      </c>
      <c r="BA56" s="41"/>
      <c r="BC56" s="42"/>
      <c r="BE56" s="42"/>
      <c r="BG56" s="42"/>
    </row>
    <row r="57" spans="1:59" s="8" customFormat="1" ht="3.75" customHeight="1">
      <c r="N57" s="41"/>
      <c r="R57" s="47"/>
      <c r="T57" s="42"/>
      <c r="V57" s="42"/>
      <c r="X57" s="42"/>
      <c r="AD57" s="8">
        <f t="shared" si="1"/>
        <v>0</v>
      </c>
      <c r="AH57" s="40">
        <f t="shared" si="0"/>
        <v>0</v>
      </c>
      <c r="BA57" s="41"/>
      <c r="BC57" s="42"/>
      <c r="BE57" s="42"/>
      <c r="BG57" s="42"/>
    </row>
    <row r="58" spans="1:59" s="8" customFormat="1" ht="11">
      <c r="A58" s="36" t="s">
        <v>23</v>
      </c>
      <c r="R58" s="48"/>
      <c r="AD58" s="8" t="str">
        <f t="shared" si="1"/>
        <v>Annet</v>
      </c>
      <c r="AE58" s="8">
        <f>IF(OR(N58=0,ISBLANK(N58))=TRUE,0,1)</f>
        <v>0</v>
      </c>
      <c r="AF58" s="8">
        <f>AE58+AF56</f>
        <v>0</v>
      </c>
      <c r="AH58" s="40">
        <f t="shared" si="0"/>
        <v>0</v>
      </c>
      <c r="AJ58" s="8">
        <f>IF(P58="NOK","",P58)</f>
        <v>0</v>
      </c>
      <c r="AK58" s="40">
        <f>R58</f>
        <v>0</v>
      </c>
      <c r="AL58" s="40">
        <f>T58</f>
        <v>0</v>
      </c>
      <c r="BA58" s="41"/>
      <c r="BC58" s="42"/>
      <c r="BE58" s="42"/>
      <c r="BG58" s="42"/>
    </row>
    <row r="59" spans="1:59" s="8" customFormat="1" ht="3.75" customHeight="1">
      <c r="A59" s="46"/>
      <c r="N59" s="41"/>
      <c r="R59" s="47"/>
      <c r="T59" s="42"/>
      <c r="V59" s="42"/>
      <c r="X59" s="42"/>
      <c r="AD59" s="8">
        <f t="shared" si="1"/>
        <v>0</v>
      </c>
      <c r="AH59" s="40">
        <f t="shared" si="0"/>
        <v>0</v>
      </c>
      <c r="BA59" s="41"/>
      <c r="BC59" s="42"/>
      <c r="BE59" s="42"/>
      <c r="BG59" s="42"/>
    </row>
    <row r="60" spans="1:59" s="8" customFormat="1" ht="11">
      <c r="A60" s="46" t="s">
        <v>52</v>
      </c>
      <c r="N60" s="44"/>
      <c r="P60" s="1" t="s">
        <v>29</v>
      </c>
      <c r="R60" s="2"/>
      <c r="T60" s="42">
        <f>IF(R60=0,N60,N60*R60)</f>
        <v>0</v>
      </c>
      <c r="V60" s="42"/>
      <c r="X60" s="42"/>
      <c r="AD60" s="8" t="str">
        <f t="shared" si="1"/>
        <v>Telefonutgifter</v>
      </c>
      <c r="AE60" s="8">
        <f>IF(OR(N60=0,ISBLANK(N60))=TRUE,0,1)</f>
        <v>0</v>
      </c>
      <c r="AF60" s="8">
        <f>AE60+AF58</f>
        <v>0</v>
      </c>
      <c r="AH60" s="40">
        <f t="shared" si="0"/>
        <v>0</v>
      </c>
      <c r="AI60" s="8" t="str">
        <f>A60</f>
        <v>Telefonutgifter</v>
      </c>
      <c r="AJ60" s="8" t="str">
        <f>IF(P60="NOK","",P60)</f>
        <v/>
      </c>
      <c r="AK60" s="40">
        <f>R60</f>
        <v>0</v>
      </c>
      <c r="AL60" s="40">
        <f>T60</f>
        <v>0</v>
      </c>
      <c r="AO60" s="49"/>
      <c r="BA60" s="41"/>
      <c r="BC60" s="42"/>
      <c r="BE60" s="42"/>
      <c r="BG60" s="42"/>
    </row>
    <row r="61" spans="1:59" s="8" customFormat="1" ht="3.75" customHeight="1">
      <c r="A61" s="46"/>
      <c r="N61" s="41"/>
      <c r="R61" s="47"/>
      <c r="T61" s="42"/>
      <c r="V61" s="42"/>
      <c r="X61" s="42"/>
      <c r="AD61" s="8">
        <f t="shared" si="1"/>
        <v>0</v>
      </c>
      <c r="AH61" s="40">
        <f t="shared" si="0"/>
        <v>0</v>
      </c>
      <c r="BA61" s="41"/>
      <c r="BC61" s="42"/>
      <c r="BE61" s="42"/>
      <c r="BG61" s="42"/>
    </row>
    <row r="62" spans="1:59" s="8" customFormat="1" ht="11">
      <c r="A62" s="46" t="s">
        <v>53</v>
      </c>
      <c r="N62" s="44"/>
      <c r="P62" s="1" t="s">
        <v>29</v>
      </c>
      <c r="R62" s="2"/>
      <c r="T62" s="42">
        <f>IF(R62=0,N62,N62*R62)</f>
        <v>0</v>
      </c>
      <c r="V62" s="42"/>
      <c r="X62" s="42"/>
      <c r="AD62" s="8" t="str">
        <f t="shared" si="1"/>
        <v>Porto</v>
      </c>
      <c r="AE62" s="8">
        <f>IF(OR(N62=0,ISBLANK(N62))=TRUE,0,1)</f>
        <v>0</v>
      </c>
      <c r="AF62" s="8">
        <f>AE62+AF60</f>
        <v>0</v>
      </c>
      <c r="AH62" s="40">
        <f t="shared" si="0"/>
        <v>0</v>
      </c>
      <c r="AI62" s="8" t="str">
        <f>A62</f>
        <v>Porto</v>
      </c>
      <c r="AK62" s="40">
        <f>R62</f>
        <v>0</v>
      </c>
      <c r="AL62" s="40">
        <f>T62</f>
        <v>0</v>
      </c>
      <c r="AO62" s="49"/>
      <c r="BA62" s="41"/>
      <c r="BC62" s="42"/>
      <c r="BE62" s="42"/>
      <c r="BG62" s="42"/>
    </row>
    <row r="63" spans="1:59" s="8" customFormat="1" ht="3.75" customHeight="1">
      <c r="A63" s="46"/>
      <c r="N63" s="41"/>
      <c r="R63" s="47"/>
      <c r="T63" s="42"/>
      <c r="V63" s="42"/>
      <c r="X63" s="42"/>
      <c r="AD63" s="8">
        <f t="shared" si="1"/>
        <v>0</v>
      </c>
      <c r="AH63" s="40">
        <f t="shared" si="0"/>
        <v>0</v>
      </c>
      <c r="BA63" s="41"/>
      <c r="BC63" s="42"/>
      <c r="BE63" s="42"/>
      <c r="BG63" s="42"/>
    </row>
    <row r="64" spans="1:59" s="8" customFormat="1" ht="11.25" customHeight="1">
      <c r="A64" s="46" t="s">
        <v>54</v>
      </c>
      <c r="F64" s="129"/>
      <c r="G64" s="130"/>
      <c r="H64" s="130"/>
      <c r="I64" s="130"/>
      <c r="J64" s="130"/>
      <c r="K64" s="130"/>
      <c r="L64" s="131"/>
      <c r="N64" s="44"/>
      <c r="P64" s="1" t="s">
        <v>29</v>
      </c>
      <c r="R64" s="2"/>
      <c r="T64" s="42">
        <f>IF(R64=0,N64,N64*R64)</f>
        <v>0</v>
      </c>
      <c r="V64" s="42"/>
      <c r="X64" s="42"/>
      <c r="AD64" s="8" t="str">
        <f t="shared" si="1"/>
        <v>Annet (spesifiser):</v>
      </c>
      <c r="AE64" s="8">
        <f>IF(OR(N64=0,ISBLANK(N64))=TRUE,0,1)</f>
        <v>0</v>
      </c>
      <c r="AF64" s="8">
        <f>AE64+AF62</f>
        <v>0</v>
      </c>
      <c r="AH64" s="40">
        <f t="shared" si="0"/>
        <v>0</v>
      </c>
      <c r="AI64" s="8" t="str">
        <f>IF(Annet1="","Annet",Annet1)</f>
        <v>Annet</v>
      </c>
      <c r="AK64" s="40">
        <f>R64</f>
        <v>0</v>
      </c>
      <c r="AL64" s="40">
        <f>T64</f>
        <v>0</v>
      </c>
      <c r="AM64" s="8" t="str">
        <f>""</f>
        <v/>
      </c>
      <c r="AO64" s="49"/>
      <c r="BA64" s="41"/>
      <c r="BC64" s="42"/>
      <c r="BE64" s="42"/>
      <c r="BG64" s="42"/>
    </row>
    <row r="65" spans="1:60" s="8" customFormat="1" ht="3.75" customHeight="1">
      <c r="A65" s="46"/>
      <c r="N65" s="41"/>
      <c r="R65" s="47"/>
      <c r="T65" s="42"/>
      <c r="V65" s="42"/>
      <c r="X65" s="42"/>
      <c r="AD65" s="8">
        <f t="shared" si="1"/>
        <v>0</v>
      </c>
      <c r="AH65" s="40">
        <f t="shared" si="0"/>
        <v>0</v>
      </c>
      <c r="AM65" s="49"/>
      <c r="AO65" s="49"/>
      <c r="BA65" s="41"/>
      <c r="BC65" s="42"/>
      <c r="BE65" s="42"/>
      <c r="BG65" s="42"/>
    </row>
    <row r="66" spans="1:60" s="8" customFormat="1" ht="11.25" customHeight="1">
      <c r="A66" s="46" t="s">
        <v>54</v>
      </c>
      <c r="F66" s="129"/>
      <c r="G66" s="130"/>
      <c r="H66" s="130"/>
      <c r="I66" s="130"/>
      <c r="J66" s="130"/>
      <c r="K66" s="130"/>
      <c r="L66" s="131"/>
      <c r="N66" s="44"/>
      <c r="P66" s="1" t="s">
        <v>29</v>
      </c>
      <c r="R66" s="2"/>
      <c r="T66" s="42">
        <f>IF(R66=0,N66,N66*R66)</f>
        <v>0</v>
      </c>
      <c r="V66" s="42"/>
      <c r="X66" s="42"/>
      <c r="AD66" s="8" t="str">
        <f t="shared" si="1"/>
        <v>Annet (spesifiser):</v>
      </c>
      <c r="AE66" s="8">
        <f>IF(OR(N66=0,ISBLANK(N66))=TRUE,0,1)</f>
        <v>0</v>
      </c>
      <c r="AF66" s="8">
        <f>AE66+AF64</f>
        <v>0</v>
      </c>
      <c r="AH66" s="40">
        <f t="shared" si="0"/>
        <v>0</v>
      </c>
      <c r="AI66" s="8" t="str">
        <f>IF(Annet2="","Annet",Annet2)</f>
        <v>Annet</v>
      </c>
      <c r="AK66" s="40">
        <f>R66</f>
        <v>0</v>
      </c>
      <c r="AL66" s="40">
        <f>T66</f>
        <v>0</v>
      </c>
      <c r="AM66" s="8" t="str">
        <f>""</f>
        <v/>
      </c>
      <c r="AO66" s="49"/>
      <c r="BA66" s="41"/>
      <c r="BC66" s="42"/>
      <c r="BE66" s="42"/>
      <c r="BG66" s="42"/>
    </row>
    <row r="67" spans="1:60" s="8" customFormat="1" ht="3.75" customHeight="1">
      <c r="A67" s="46"/>
      <c r="N67" s="41"/>
      <c r="R67" s="47"/>
      <c r="T67" s="42"/>
      <c r="V67" s="42"/>
      <c r="X67" s="42"/>
      <c r="AD67" s="8">
        <f t="shared" si="1"/>
        <v>0</v>
      </c>
      <c r="AH67" s="40">
        <f t="shared" si="0"/>
        <v>0</v>
      </c>
      <c r="AM67" s="49"/>
      <c r="AO67" s="49"/>
      <c r="BA67" s="41"/>
      <c r="BC67" s="42"/>
      <c r="BE67" s="42"/>
      <c r="BG67" s="42"/>
    </row>
    <row r="68" spans="1:60" s="8" customFormat="1" ht="11.25" customHeight="1">
      <c r="A68" s="46" t="s">
        <v>54</v>
      </c>
      <c r="F68" s="129"/>
      <c r="G68" s="130"/>
      <c r="H68" s="130"/>
      <c r="I68" s="130"/>
      <c r="J68" s="130"/>
      <c r="K68" s="130"/>
      <c r="L68" s="131"/>
      <c r="N68" s="44"/>
      <c r="P68" s="1" t="s">
        <v>29</v>
      </c>
      <c r="R68" s="2"/>
      <c r="T68" s="42">
        <f>IF(R68=0,N68,N68*R68)</f>
        <v>0</v>
      </c>
      <c r="V68" s="42"/>
      <c r="X68" s="42"/>
      <c r="AD68" s="8" t="str">
        <f t="shared" si="1"/>
        <v>Annet (spesifiser):</v>
      </c>
      <c r="AE68" s="8">
        <f>IF(OR(N68=0,ISBLANK(N68))=TRUE,0,1)</f>
        <v>0</v>
      </c>
      <c r="AF68" s="8">
        <f>AE68+AF66</f>
        <v>0</v>
      </c>
      <c r="AH68" s="40">
        <f t="shared" si="0"/>
        <v>0</v>
      </c>
      <c r="AI68" s="8" t="str">
        <f>IF(Annet3="","Annet",Annet3)</f>
        <v>Annet</v>
      </c>
      <c r="AK68" s="40">
        <f>R68</f>
        <v>0</v>
      </c>
      <c r="AL68" s="40">
        <f>T68</f>
        <v>0</v>
      </c>
      <c r="AM68" s="8" t="str">
        <f>""</f>
        <v/>
      </c>
      <c r="AO68" s="49"/>
      <c r="BA68" s="41"/>
      <c r="BC68" s="42"/>
      <c r="BE68" s="42"/>
      <c r="BG68" s="42"/>
    </row>
    <row r="69" spans="1:60" s="8" customFormat="1" ht="3.75" customHeight="1">
      <c r="A69" s="46"/>
      <c r="N69" s="41"/>
      <c r="R69" s="47"/>
      <c r="T69" s="42"/>
      <c r="V69" s="42"/>
      <c r="X69" s="42"/>
      <c r="AD69" s="8">
        <f t="shared" si="1"/>
        <v>0</v>
      </c>
      <c r="AH69" s="40">
        <f t="shared" si="0"/>
        <v>0</v>
      </c>
      <c r="AM69" s="49"/>
      <c r="AO69" s="49"/>
      <c r="BA69" s="41"/>
      <c r="BC69" s="42"/>
      <c r="BE69" s="42"/>
      <c r="BG69" s="42"/>
    </row>
    <row r="70" spans="1:60" s="8" customFormat="1" ht="11.25" customHeight="1">
      <c r="A70" s="46" t="s">
        <v>54</v>
      </c>
      <c r="F70" s="129"/>
      <c r="G70" s="130"/>
      <c r="H70" s="130"/>
      <c r="I70" s="130"/>
      <c r="J70" s="130"/>
      <c r="K70" s="130"/>
      <c r="L70" s="131"/>
      <c r="N70" s="44"/>
      <c r="P70" s="1" t="s">
        <v>29</v>
      </c>
      <c r="R70" s="2"/>
      <c r="T70" s="42">
        <f>IF(R70=0,N70,N70*R70)</f>
        <v>0</v>
      </c>
      <c r="V70" s="42"/>
      <c r="X70" s="42"/>
      <c r="AD70" s="8" t="str">
        <f t="shared" si="1"/>
        <v>Annet (spesifiser):</v>
      </c>
      <c r="AE70" s="8">
        <f>IF(OR(N70=0,ISBLANK(N70))=TRUE,0,1)</f>
        <v>0</v>
      </c>
      <c r="AF70" s="8">
        <f>AE70+AF68</f>
        <v>0</v>
      </c>
      <c r="AH70" s="40">
        <f t="shared" si="0"/>
        <v>0</v>
      </c>
      <c r="AI70" s="8" t="str">
        <f>IF(Annet4="","Annet",Annet4)</f>
        <v>Annet</v>
      </c>
      <c r="AK70" s="40">
        <f>R70</f>
        <v>0</v>
      </c>
      <c r="AL70" s="40">
        <f>T70</f>
        <v>0</v>
      </c>
      <c r="AM70" s="8" t="str">
        <f>""</f>
        <v/>
      </c>
      <c r="AO70" s="49"/>
      <c r="BA70" s="41"/>
      <c r="BC70" s="42"/>
      <c r="BE70" s="42"/>
      <c r="BG70" s="42"/>
    </row>
    <row r="71" spans="1:60" s="8" customFormat="1" ht="3.75" customHeight="1">
      <c r="R71" s="47"/>
      <c r="T71" s="42"/>
      <c r="V71" s="42"/>
      <c r="X71" s="42"/>
      <c r="AD71" s="8">
        <f t="shared" si="1"/>
        <v>0</v>
      </c>
      <c r="BA71" s="41"/>
      <c r="BC71" s="42"/>
      <c r="BE71" s="42"/>
      <c r="BG71" s="42"/>
    </row>
    <row r="72" spans="1:60" s="8" customFormat="1" ht="12" thickBot="1">
      <c r="A72" s="50" t="s">
        <v>55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36"/>
      <c r="N72" s="51">
        <f>SUM(N34:N71)</f>
        <v>0</v>
      </c>
      <c r="O72" s="36"/>
      <c r="P72" s="36"/>
      <c r="Q72" s="36"/>
      <c r="R72" s="52"/>
      <c r="S72" s="36"/>
      <c r="T72" s="53">
        <f>SUM(T34:T71)</f>
        <v>0</v>
      </c>
      <c r="U72" s="36"/>
      <c r="V72" s="42"/>
      <c r="W72" s="36"/>
      <c r="X72" s="42"/>
      <c r="Y72" s="36"/>
      <c r="Z72" s="36"/>
      <c r="AA72" s="36"/>
      <c r="AB72" s="36"/>
      <c r="AC72" s="36"/>
      <c r="AD72" s="8" t="str">
        <f t="shared" si="1"/>
        <v>Sum dekning etter regning:</v>
      </c>
      <c r="AI72" s="8" t="str">
        <f>""</f>
        <v/>
      </c>
      <c r="AO72" s="49"/>
      <c r="BB72" s="41"/>
      <c r="BD72" s="42"/>
      <c r="BF72" s="42"/>
      <c r="BH72" s="42"/>
    </row>
    <row r="73" spans="1:60" s="8" customFormat="1" ht="11">
      <c r="R73" s="47"/>
      <c r="T73" s="42"/>
      <c r="V73" s="42"/>
      <c r="X73" s="42"/>
      <c r="AD73" s="8">
        <f t="shared" si="1"/>
        <v>0</v>
      </c>
      <c r="BB73" s="41"/>
      <c r="BD73" s="42"/>
      <c r="BF73" s="42"/>
      <c r="BH73" s="42"/>
    </row>
    <row r="74" spans="1:60" s="8" customFormat="1" ht="11">
      <c r="A74" s="36" t="s">
        <v>56</v>
      </c>
      <c r="N74" s="44">
        <v>0</v>
      </c>
      <c r="P74" s="1" t="s">
        <v>29</v>
      </c>
      <c r="R74" s="45"/>
      <c r="T74" s="42">
        <f>IF(R74=0,N74,N74*R74)</f>
        <v>0</v>
      </c>
      <c r="V74" s="42"/>
      <c r="X74" s="42"/>
      <c r="AD74" s="8" t="str">
        <f t="shared" si="1"/>
        <v>Fradrag for reiseforskudd/tidligere godtgjort:</v>
      </c>
      <c r="AE74" s="8">
        <f>IF(OR(N74=0,ISBLANK(N74))=TRUE,0,1)</f>
        <v>0</v>
      </c>
      <c r="AF74" s="8">
        <f>AE74+AF70</f>
        <v>0</v>
      </c>
      <c r="AH74" s="40">
        <f>N74*-1</f>
        <v>0</v>
      </c>
      <c r="AI74" s="8" t="str">
        <f>A74</f>
        <v>Fradrag for reiseforskudd/tidligere godtgjort:</v>
      </c>
      <c r="AJ74" s="8" t="str">
        <f>IF(P74="NOK","",P74)</f>
        <v/>
      </c>
      <c r="AK74" s="40">
        <f>R74</f>
        <v>0</v>
      </c>
      <c r="AL74" s="40">
        <f>T74*-1</f>
        <v>0</v>
      </c>
      <c r="AM74" s="8">
        <v>1250</v>
      </c>
      <c r="AN74" s="8">
        <f>IF(AK74=0,AO74,0)</f>
        <v>0</v>
      </c>
      <c r="AO74" s="49">
        <v>0</v>
      </c>
      <c r="BB74" s="41"/>
      <c r="BD74" s="42"/>
      <c r="BF74" s="42"/>
      <c r="BH74" s="42"/>
    </row>
    <row r="75" spans="1:60" s="8" customFormat="1" ht="12" thickBot="1">
      <c r="R75" s="41"/>
      <c r="T75" s="42"/>
      <c r="V75" s="42"/>
      <c r="X75" s="42"/>
      <c r="BB75" s="41"/>
      <c r="BD75" s="42"/>
      <c r="BF75" s="42"/>
      <c r="BH75" s="42"/>
    </row>
    <row r="76" spans="1:60" s="8" customFormat="1" ht="14" thickBot="1">
      <c r="P76" s="54"/>
      <c r="Q76" s="55"/>
      <c r="R76" s="56" t="s">
        <v>57</v>
      </c>
      <c r="S76" s="55"/>
      <c r="T76" s="57">
        <f>TOTALT-ABS(T74)</f>
        <v>0</v>
      </c>
      <c r="V76" s="42"/>
      <c r="X76" s="42"/>
      <c r="AN76" s="4"/>
      <c r="AO76" s="4"/>
      <c r="BB76" s="41"/>
      <c r="BD76" s="42"/>
      <c r="BF76" s="42"/>
      <c r="BH76" s="42"/>
    </row>
    <row r="77" spans="1:60" ht="16">
      <c r="A77" s="58"/>
      <c r="AQ77" s="36"/>
    </row>
    <row r="78" spans="1:60">
      <c r="AQ78" s="46"/>
    </row>
    <row r="79" spans="1:60">
      <c r="AQ79" s="46"/>
    </row>
    <row r="80" spans="1:60">
      <c r="AQ80" s="46"/>
    </row>
    <row r="81" spans="43:43">
      <c r="AQ81" s="46"/>
    </row>
    <row r="82" spans="43:43">
      <c r="AQ82" s="46"/>
    </row>
    <row r="83" spans="43:43">
      <c r="AQ83" s="46"/>
    </row>
    <row r="84" spans="43:43">
      <c r="AQ84" s="46"/>
    </row>
    <row r="85" spans="43:43">
      <c r="AQ85" s="46"/>
    </row>
    <row r="86" spans="43:43">
      <c r="AQ86" s="46"/>
    </row>
    <row r="87" spans="43:43">
      <c r="AQ87" s="46"/>
    </row>
    <row r="88" spans="43:43">
      <c r="AQ88" s="46"/>
    </row>
    <row r="89" spans="43:43">
      <c r="AQ89" s="46"/>
    </row>
    <row r="90" spans="43:43">
      <c r="AQ90" s="46"/>
    </row>
    <row r="91" spans="43:43">
      <c r="AQ91" s="46"/>
    </row>
    <row r="97" spans="43:43">
      <c r="AQ97" s="8"/>
    </row>
    <row r="98" spans="43:43">
      <c r="AQ98" s="46"/>
    </row>
    <row r="99" spans="43:43">
      <c r="AQ99" s="46"/>
    </row>
    <row r="100" spans="43:43">
      <c r="AQ100" s="46"/>
    </row>
    <row r="101" spans="43:43">
      <c r="AQ101" s="46"/>
    </row>
    <row r="102" spans="43:43">
      <c r="AQ102" s="8"/>
    </row>
    <row r="103" spans="43:43">
      <c r="AQ103" s="8"/>
    </row>
    <row r="104" spans="43:43">
      <c r="AQ104" s="8"/>
    </row>
    <row r="105" spans="43:43">
      <c r="AQ105" s="8"/>
    </row>
    <row r="106" spans="43:43">
      <c r="AQ106" s="8"/>
    </row>
    <row r="107" spans="43:43">
      <c r="AQ107" s="8"/>
    </row>
    <row r="108" spans="43:43">
      <c r="AQ108" s="46"/>
    </row>
    <row r="109" spans="43:43">
      <c r="AQ109" s="46"/>
    </row>
    <row r="110" spans="43:43">
      <c r="AQ110" s="46"/>
    </row>
    <row r="111" spans="43:43">
      <c r="AQ111" s="46"/>
    </row>
    <row r="112" spans="43:43">
      <c r="AQ112" s="46"/>
    </row>
    <row r="146" spans="33:56" ht="16">
      <c r="AG146" s="59"/>
      <c r="AH146" s="59"/>
      <c r="AI146" s="59">
        <v>1.0000000000000001E-30</v>
      </c>
      <c r="AJ146" s="7" t="s">
        <v>58</v>
      </c>
      <c r="AQ146" s="60" t="s">
        <v>59</v>
      </c>
      <c r="AR146" s="3"/>
    </row>
    <row r="147" spans="33:56" ht="17">
      <c r="AG147" s="59"/>
      <c r="AH147" s="59"/>
      <c r="AI147" s="59">
        <v>3.8461538461538464E-2</v>
      </c>
      <c r="AJ147" s="7" t="s">
        <v>60</v>
      </c>
      <c r="AQ147" s="61" t="s">
        <v>0</v>
      </c>
    </row>
    <row r="148" spans="33:56" ht="16">
      <c r="AG148" s="59"/>
      <c r="AH148" s="59"/>
      <c r="AI148" s="59">
        <v>7.6923076923076927E-2</v>
      </c>
      <c r="AJ148" s="7" t="s">
        <v>61</v>
      </c>
      <c r="AQ148" s="60"/>
    </row>
    <row r="149" spans="33:56">
      <c r="AG149" s="59"/>
      <c r="AH149" s="59"/>
      <c r="AI149" s="59">
        <v>0.11538461538461539</v>
      </c>
      <c r="AJ149" s="7" t="s">
        <v>62</v>
      </c>
      <c r="AQ149" s="4" t="s">
        <v>1</v>
      </c>
      <c r="AS149" s="115">
        <f>Navn</f>
        <v>0</v>
      </c>
      <c r="AT149" s="115"/>
      <c r="AU149" s="115"/>
      <c r="AV149" s="115"/>
    </row>
    <row r="150" spans="33:56">
      <c r="AG150" s="59"/>
      <c r="AH150" s="59"/>
      <c r="AI150" s="59">
        <v>0.15384615384615385</v>
      </c>
      <c r="AJ150" s="7" t="s">
        <v>63</v>
      </c>
      <c r="AN150" s="17" t="s">
        <v>64</v>
      </c>
      <c r="AO150" s="4">
        <f>LEN(AS150)-3</f>
        <v>-2</v>
      </c>
      <c r="AQ150" s="4" t="s">
        <v>9</v>
      </c>
      <c r="AS150" s="105">
        <f>C7</f>
        <v>0</v>
      </c>
      <c r="BB150" s="112" t="s">
        <v>118</v>
      </c>
    </row>
    <row r="151" spans="33:56">
      <c r="AG151" s="59"/>
      <c r="AH151" s="59"/>
      <c r="AI151" s="59">
        <v>0.19230769230769232</v>
      </c>
      <c r="AJ151" s="7" t="s">
        <v>66</v>
      </c>
      <c r="AN151" s="17" t="s">
        <v>67</v>
      </c>
      <c r="AO151" s="4">
        <f>IF(AO150=4,10000,IF(AO150=5,1000,0))</f>
        <v>0</v>
      </c>
      <c r="AQ151" s="4" t="s">
        <v>11</v>
      </c>
      <c r="AS151" s="105">
        <f>Avdelingsnr</f>
        <v>0</v>
      </c>
    </row>
    <row r="152" spans="33:56">
      <c r="AG152" s="59"/>
      <c r="AH152" s="59"/>
      <c r="AI152" s="59">
        <v>0.23076923076923078</v>
      </c>
      <c r="AJ152" s="7" t="s">
        <v>69</v>
      </c>
      <c r="AQ152" s="4" t="s">
        <v>5</v>
      </c>
      <c r="AS152" s="133">
        <f>Bank</f>
        <v>0</v>
      </c>
      <c r="AT152" s="133"/>
      <c r="AU152" s="133"/>
    </row>
    <row r="153" spans="33:56">
      <c r="AG153" s="59"/>
      <c r="AH153" s="59"/>
      <c r="AI153" s="59">
        <v>0.26923076923076927</v>
      </c>
      <c r="AJ153" s="7" t="s">
        <v>71</v>
      </c>
      <c r="AM153" s="4">
        <f ca="1">RAND()</f>
        <v>0.56807514585617469</v>
      </c>
      <c r="AV153" s="104"/>
      <c r="AW153" s="104"/>
      <c r="AX153" s="104"/>
      <c r="AZ153" s="62"/>
      <c r="BB153" s="132"/>
      <c r="BC153" s="133"/>
    </row>
    <row r="154" spans="33:56">
      <c r="AG154" s="59"/>
      <c r="AH154" s="59"/>
      <c r="AI154" s="59">
        <v>0.30769230769230771</v>
      </c>
      <c r="AJ154" s="7" t="s">
        <v>72</v>
      </c>
      <c r="AM154" s="4">
        <f ca="1">RAND()</f>
        <v>0.3104375662109744</v>
      </c>
      <c r="AN154" s="4" t="s">
        <v>73</v>
      </c>
      <c r="AO154" s="4" t="str">
        <f ca="1">VLOOKUP(AM153,AI146:AJ171,2)&amp;VLOOKUP(AM154,AI146:AJ171,2)</f>
        <v>OI</v>
      </c>
      <c r="AQ154" s="135" t="s">
        <v>74</v>
      </c>
      <c r="AR154" s="135"/>
      <c r="AS154" s="105">
        <f>C15</f>
        <v>0</v>
      </c>
      <c r="AT154" s="136" t="str">
        <f>IF(H15=0,"",H15)</f>
        <v/>
      </c>
      <c r="AU154" s="115"/>
      <c r="AV154" s="115"/>
      <c r="AW154" s="115"/>
      <c r="AX154" s="115"/>
      <c r="AZ154" s="62" t="s">
        <v>65</v>
      </c>
      <c r="BB154" s="132" t="s">
        <v>117</v>
      </c>
      <c r="BC154" s="133"/>
      <c r="BD154" s="115"/>
    </row>
    <row r="155" spans="33:56">
      <c r="AG155" s="59"/>
      <c r="AH155" s="59"/>
      <c r="AI155" s="59">
        <v>0.34615384615384615</v>
      </c>
      <c r="AJ155" s="7" t="s">
        <v>75</v>
      </c>
      <c r="AM155" s="4">
        <f ca="1">RAND()</f>
        <v>0.6002846812875634</v>
      </c>
      <c r="AN155" s="4" t="s">
        <v>76</v>
      </c>
      <c r="AO155" s="4">
        <f ca="1">ROUND(AM155,2)*100</f>
        <v>60</v>
      </c>
      <c r="AQ155" s="4" t="s">
        <v>12</v>
      </c>
      <c r="AS155" s="105" t="str">
        <f>IF(C17=0,"",C17)</f>
        <v/>
      </c>
      <c r="AT155" s="136" t="str">
        <f>IF(H17=0,"",H17)</f>
        <v/>
      </c>
      <c r="AU155" s="115"/>
      <c r="AV155" s="115"/>
      <c r="AW155" s="115"/>
      <c r="AX155" s="115"/>
      <c r="AZ155" s="62" t="s">
        <v>68</v>
      </c>
      <c r="BB155" s="134">
        <f ca="1">TODAY()</f>
        <v>44526</v>
      </c>
      <c r="BC155" s="133"/>
    </row>
    <row r="156" spans="33:56">
      <c r="AG156" s="59"/>
      <c r="AH156" s="59"/>
      <c r="AI156" s="59">
        <v>0.38461538461538458</v>
      </c>
      <c r="AJ156" s="7" t="s">
        <v>77</v>
      </c>
      <c r="AZ156" s="62" t="s">
        <v>70</v>
      </c>
      <c r="BB156" s="134">
        <f ca="1">IF(UTBET&gt;3000,BB155+7,BB155+14)</f>
        <v>44540</v>
      </c>
      <c r="BC156" s="133"/>
    </row>
    <row r="157" spans="33:56">
      <c r="AG157" s="59"/>
      <c r="AH157" s="59"/>
      <c r="AI157" s="59">
        <v>0.42307692307692302</v>
      </c>
      <c r="AJ157" s="7" t="s">
        <v>78</v>
      </c>
      <c r="AZ157" s="8" t="s">
        <v>57</v>
      </c>
      <c r="BA157" s="19"/>
      <c r="BB157" s="144">
        <f>BD173</f>
        <v>0</v>
      </c>
      <c r="BC157" s="133"/>
    </row>
    <row r="158" spans="33:56">
      <c r="AG158" s="59"/>
      <c r="AH158" s="59"/>
      <c r="AI158" s="59">
        <v>0.46153846153846145</v>
      </c>
      <c r="AJ158" s="7" t="s">
        <v>79</v>
      </c>
      <c r="AZ158" s="8" t="s">
        <v>5</v>
      </c>
      <c r="BB158" s="132">
        <f>AS152</f>
        <v>0</v>
      </c>
      <c r="BC158" s="133"/>
      <c r="BD158" s="115"/>
    </row>
    <row r="159" spans="33:56">
      <c r="AG159" s="59"/>
      <c r="AH159" s="59"/>
      <c r="AI159" s="59">
        <v>0.5</v>
      </c>
      <c r="AJ159" s="7" t="s">
        <v>80</v>
      </c>
      <c r="AQ159" s="4" t="str">
        <f>IF(A21="","","Formål m.v:")</f>
        <v/>
      </c>
      <c r="AR159" s="141" t="str">
        <f>IF(kommentar="","",kommentar)</f>
        <v/>
      </c>
      <c r="AS159" s="141"/>
      <c r="AT159" s="141"/>
      <c r="AU159" s="141"/>
      <c r="AV159" s="141"/>
      <c r="AW159" s="141"/>
      <c r="AX159" s="141"/>
      <c r="AY159" s="141"/>
      <c r="AZ159" s="141"/>
      <c r="BA159" s="141"/>
      <c r="BB159" s="141"/>
    </row>
    <row r="160" spans="33:56">
      <c r="AG160" s="59"/>
      <c r="AH160" s="59"/>
      <c r="AI160" s="59">
        <v>0.53846153846153832</v>
      </c>
      <c r="AJ160" s="7" t="s">
        <v>81</v>
      </c>
      <c r="AQ160" s="14"/>
      <c r="AR160" s="141"/>
      <c r="AS160" s="141"/>
      <c r="AT160" s="141"/>
      <c r="AU160" s="141"/>
      <c r="AV160" s="141"/>
      <c r="AW160" s="141"/>
      <c r="AX160" s="141"/>
      <c r="AY160" s="141"/>
      <c r="AZ160" s="141"/>
      <c r="BA160" s="141"/>
      <c r="BB160" s="141"/>
    </row>
    <row r="161" spans="18:60">
      <c r="AG161" s="59"/>
      <c r="AH161" s="59"/>
      <c r="AI161" s="59">
        <v>0.57692307692307676</v>
      </c>
      <c r="AJ161" s="7" t="s">
        <v>82</v>
      </c>
    </row>
    <row r="162" spans="18:60">
      <c r="AG162" s="59"/>
      <c r="AH162" s="59"/>
      <c r="AI162" s="59">
        <v>0.6153846153846152</v>
      </c>
      <c r="AJ162" s="7" t="s">
        <v>83</v>
      </c>
    </row>
    <row r="163" spans="18:60" ht="12" customHeight="1">
      <c r="AG163" s="59"/>
      <c r="AH163" s="59"/>
      <c r="AI163" s="59">
        <v>0.65384615384615363</v>
      </c>
      <c r="AJ163" s="7" t="s">
        <v>84</v>
      </c>
      <c r="AQ163" s="19" t="s">
        <v>15</v>
      </c>
      <c r="AR163" s="14"/>
      <c r="AS163" s="19"/>
      <c r="AT163" s="19"/>
      <c r="AU163" s="19"/>
      <c r="AV163" s="19"/>
      <c r="AW163" s="19"/>
      <c r="AX163" s="19"/>
      <c r="AY163" s="19"/>
      <c r="AZ163" s="19"/>
      <c r="BA163" s="19"/>
      <c r="BB163" s="20"/>
      <c r="BC163" s="19"/>
      <c r="BD163" s="21"/>
    </row>
    <row r="164" spans="18:60" ht="7.5" customHeight="1">
      <c r="AG164" s="59"/>
      <c r="AH164" s="59"/>
      <c r="AI164" s="59">
        <v>0.69230769230769207</v>
      </c>
      <c r="AJ164" s="7" t="s">
        <v>85</v>
      </c>
      <c r="BD164" s="21"/>
    </row>
    <row r="165" spans="18:60">
      <c r="AG165" s="59"/>
      <c r="AH165" s="59"/>
      <c r="AI165" s="59">
        <v>0.7307692307692305</v>
      </c>
      <c r="AJ165" s="7" t="s">
        <v>86</v>
      </c>
      <c r="AQ165" s="63" t="s">
        <v>87</v>
      </c>
      <c r="AR165" s="64"/>
      <c r="AS165" s="63" t="s">
        <v>17</v>
      </c>
      <c r="AT165" s="63" t="s">
        <v>88</v>
      </c>
      <c r="AU165" s="65"/>
      <c r="AV165" s="63" t="s">
        <v>17</v>
      </c>
      <c r="AX165" s="63" t="s">
        <v>89</v>
      </c>
      <c r="AY165" s="64"/>
      <c r="AZ165" s="63"/>
      <c r="BA165" s="64"/>
      <c r="BB165" s="63"/>
      <c r="BC165" s="64"/>
      <c r="BD165" s="21"/>
    </row>
    <row r="166" spans="18:60" s="62" customFormat="1" ht="12" customHeight="1">
      <c r="R166" s="66"/>
      <c r="T166" s="67"/>
      <c r="V166" s="67"/>
      <c r="X166" s="67"/>
      <c r="AG166" s="59"/>
      <c r="AH166" s="59"/>
      <c r="AI166" s="59">
        <v>0.76923076923076894</v>
      </c>
      <c r="AJ166" s="62" t="s">
        <v>90</v>
      </c>
      <c r="AQ166" s="106" t="str">
        <f>IF(A25=0,"",A25)</f>
        <v/>
      </c>
      <c r="AS166" s="68" t="str">
        <f>IF(C25=0,"",C25)</f>
        <v/>
      </c>
      <c r="AT166" s="68" t="str">
        <f>IF(F25=0,"",F25)</f>
        <v/>
      </c>
      <c r="AV166" s="68" t="str">
        <f>IF(J25=0,"",J25)</f>
        <v/>
      </c>
      <c r="AX166" s="142" t="str">
        <f>IF(M25=0,"",M25)</f>
        <v/>
      </c>
      <c r="AY166" s="143"/>
      <c r="AZ166" s="143"/>
      <c r="BA166" s="143"/>
      <c r="BB166" s="143"/>
      <c r="BC166" s="66"/>
      <c r="BD166" s="21"/>
      <c r="BF166" s="67"/>
      <c r="BH166" s="67"/>
    </row>
    <row r="167" spans="18:60" s="62" customFormat="1" ht="12" customHeight="1">
      <c r="R167" s="66"/>
      <c r="T167" s="67"/>
      <c r="V167" s="67"/>
      <c r="X167" s="67"/>
      <c r="AG167" s="59"/>
      <c r="AH167" s="59"/>
      <c r="AI167" s="59">
        <v>0.80769230769230738</v>
      </c>
      <c r="AJ167" s="62" t="s">
        <v>91</v>
      </c>
      <c r="AQ167" s="106" t="str">
        <f>IF(A26=0,"",A26)</f>
        <v/>
      </c>
      <c r="AS167" s="68" t="str">
        <f>IF(C26=0,"",C26)</f>
        <v/>
      </c>
      <c r="AT167" s="68" t="str">
        <f>IF(F26=0,"",F26)</f>
        <v/>
      </c>
      <c r="AV167" s="68" t="str">
        <f>IF(J26=0,"",J26)</f>
        <v/>
      </c>
      <c r="AX167" s="134" t="str">
        <f>IF(M26=0,"",M26)</f>
        <v/>
      </c>
      <c r="AY167" s="115"/>
      <c r="AZ167" s="115"/>
      <c r="BA167" s="115"/>
      <c r="BB167" s="115"/>
      <c r="BC167" s="66"/>
      <c r="BD167" s="66"/>
      <c r="BF167" s="67"/>
      <c r="BH167" s="67"/>
    </row>
    <row r="168" spans="18:60" s="62" customFormat="1" ht="12" customHeight="1">
      <c r="R168" s="66"/>
      <c r="T168" s="67"/>
      <c r="V168" s="67"/>
      <c r="X168" s="67"/>
      <c r="AG168" s="59"/>
      <c r="AH168" s="59"/>
      <c r="AI168" s="59">
        <v>0.84615384615384581</v>
      </c>
      <c r="AJ168" s="62" t="s">
        <v>92</v>
      </c>
      <c r="AQ168" s="106" t="str">
        <f>IF(A27=0,"",A27)</f>
        <v/>
      </c>
      <c r="AS168" s="68" t="str">
        <f>IF(C27=0,"",C27)</f>
        <v/>
      </c>
      <c r="AT168" s="68" t="str">
        <f>IF(F27=0,"",F27)</f>
        <v/>
      </c>
      <c r="AV168" s="68" t="str">
        <f>IF(J27=0,"",J27)</f>
        <v/>
      </c>
      <c r="AX168" s="134" t="str">
        <f>IF(M27=0,"",M27)</f>
        <v/>
      </c>
      <c r="AY168" s="115"/>
      <c r="AZ168" s="115"/>
      <c r="BA168" s="115"/>
      <c r="BB168" s="115"/>
      <c r="BC168" s="66"/>
      <c r="BD168" s="66"/>
      <c r="BF168" s="67"/>
      <c r="BH168" s="67"/>
    </row>
    <row r="169" spans="18:60" ht="12" customHeight="1">
      <c r="AG169" s="59"/>
      <c r="AH169" s="59"/>
      <c r="AI169" s="59">
        <v>0.88461538461538425</v>
      </c>
      <c r="AJ169" s="7" t="s">
        <v>93</v>
      </c>
      <c r="AK169" s="62"/>
      <c r="AL169" s="62"/>
      <c r="AM169" s="62"/>
      <c r="AN169" s="62"/>
      <c r="AO169" s="62"/>
      <c r="AP169" s="62"/>
      <c r="AQ169" s="106" t="str">
        <f>IF(A28=0,"",A28)</f>
        <v/>
      </c>
      <c r="AR169" s="62"/>
      <c r="AS169" s="68" t="str">
        <f>IF(C28=0,"",C28)</f>
        <v/>
      </c>
      <c r="AT169" s="68" t="str">
        <f>IF(F28=0,"",F28)</f>
        <v/>
      </c>
      <c r="AU169" s="62"/>
      <c r="AV169" s="68" t="str">
        <f>IF(J28=0,"",J28)</f>
        <v/>
      </c>
      <c r="AW169" s="62"/>
      <c r="AX169" s="134" t="str">
        <f>IF(M28=0,"",M28)</f>
        <v/>
      </c>
      <c r="AY169" s="115"/>
      <c r="AZ169" s="115"/>
      <c r="BA169" s="115"/>
      <c r="BB169" s="115"/>
      <c r="BC169" s="66"/>
      <c r="BD169" s="66"/>
      <c r="BE169" s="62"/>
      <c r="BF169" s="67"/>
      <c r="BG169" s="62"/>
      <c r="BH169" s="67"/>
    </row>
    <row r="170" spans="18:60" ht="10.5" customHeight="1">
      <c r="AG170" s="59"/>
      <c r="AH170" s="59"/>
      <c r="AI170" s="59">
        <v>0.92307692307692268</v>
      </c>
      <c r="AJ170" s="7" t="s">
        <v>94</v>
      </c>
    </row>
    <row r="171" spans="18:60" ht="6.75" customHeight="1">
      <c r="AG171" s="59"/>
      <c r="AH171" s="59"/>
      <c r="AI171" s="59">
        <v>0.96153846153846112</v>
      </c>
      <c r="AJ171" s="7" t="s">
        <v>95</v>
      </c>
      <c r="AK171" s="62"/>
      <c r="AL171" s="62"/>
      <c r="AM171" s="62"/>
      <c r="AN171" s="62"/>
      <c r="AO171" s="62"/>
      <c r="AP171" s="62"/>
      <c r="AQ171" s="68"/>
      <c r="AR171" s="62"/>
      <c r="AS171" s="62"/>
      <c r="AT171" s="62"/>
      <c r="AU171" s="62"/>
      <c r="AV171" s="62"/>
      <c r="AW171" s="62"/>
      <c r="AX171" s="68"/>
      <c r="AY171" s="62"/>
      <c r="AZ171" s="69"/>
      <c r="BA171" s="62"/>
      <c r="BB171" s="69"/>
      <c r="BC171" s="62"/>
      <c r="BD171" s="67"/>
      <c r="BE171" s="62"/>
      <c r="BF171" s="67"/>
      <c r="BG171" s="62"/>
      <c r="BH171" s="67"/>
    </row>
    <row r="172" spans="18:60">
      <c r="BB172" s="70" t="s">
        <v>96</v>
      </c>
      <c r="BC172" s="19"/>
      <c r="BD172" s="71">
        <f>BD173-AL74</f>
        <v>0</v>
      </c>
      <c r="BE172" s="71">
        <f>BE173-W89</f>
        <v>0</v>
      </c>
    </row>
    <row r="173" spans="18:60">
      <c r="AQ173" s="19" t="s">
        <v>97</v>
      </c>
      <c r="AR173" s="14"/>
      <c r="BB173" s="72" t="s">
        <v>57</v>
      </c>
      <c r="BD173" s="73">
        <f>UTBET</f>
        <v>0</v>
      </c>
    </row>
    <row r="174" spans="18:60">
      <c r="AM174" s="4" t="s">
        <v>98</v>
      </c>
      <c r="AQ174" s="10"/>
      <c r="AR174" s="14"/>
    </row>
    <row r="175" spans="18:60" ht="14" thickBot="1">
      <c r="AQ175" s="74" t="s">
        <v>25</v>
      </c>
      <c r="AR175" s="24"/>
      <c r="AS175" s="25"/>
      <c r="AT175" s="25"/>
      <c r="AU175" s="75"/>
      <c r="AV175" s="76"/>
      <c r="AW175" s="107"/>
      <c r="AX175" s="77" t="s">
        <v>26</v>
      </c>
      <c r="AY175" s="107"/>
      <c r="AZ175" s="77" t="s">
        <v>27</v>
      </c>
      <c r="BA175" s="107"/>
      <c r="BB175" s="78" t="s">
        <v>28</v>
      </c>
      <c r="BC175" s="107"/>
      <c r="BD175" s="79" t="s">
        <v>29</v>
      </c>
    </row>
    <row r="176" spans="18:60">
      <c r="AM176" s="4" t="str">
        <f t="shared" ref="AM176:AM189" si="4">IF(ISERROR(VLOOKUP(AO176,TEST,4,FALSE))=TRUE,"",VLOOKUP(AO176,TEST,4,FALSE))</f>
        <v/>
      </c>
      <c r="AO176" s="4">
        <v>1</v>
      </c>
      <c r="AQ176" s="150" t="str">
        <f t="shared" ref="AQ176:AQ192" si="5">IF(ISERROR(VLOOKUP($AO176,TEST,AQ$201,FALSE))=TRUE,"",VLOOKUP($AO176,TEST,AQ$201,FALSE))</f>
        <v/>
      </c>
      <c r="AR176" s="150"/>
      <c r="AS176" s="150"/>
      <c r="AT176" s="150"/>
      <c r="AU176" s="109"/>
      <c r="AV176" s="109"/>
      <c r="AW176" s="108"/>
      <c r="AX176" s="80" t="str">
        <f t="shared" ref="AX176:AX192" si="6">IF(ISERROR(VLOOKUP($AO176,TEST,AX$201,FALSE))=TRUE,"",VLOOKUP($AO176,TEST,AX$201,FALSE))</f>
        <v/>
      </c>
      <c r="AY176" s="108"/>
      <c r="AZ176" s="109" t="str">
        <f>IF(ISERROR(VLOOKUP($AO176,TEST,AZ$201,FALSE))=TRUE,"",VLOOKUP($AO176,TEST,AZ$201,FALSE))</f>
        <v/>
      </c>
      <c r="BA176" s="108"/>
      <c r="BB176" s="81" t="str">
        <f t="shared" ref="BB176:BB192" si="7">IF(ISERROR(VLOOKUP($AO176,TEST,BB$201,FALSE))=TRUE,"",VLOOKUP($AO176,TEST,BB$201,FALSE))</f>
        <v/>
      </c>
      <c r="BC176" s="108"/>
      <c r="BD176" s="80" t="str">
        <f t="shared" ref="BD176:BD192" si="8">IF(ISERROR(VLOOKUP($AO176,TEST,BD$201,FALSE))=TRUE,"",VLOOKUP($AO176,TEST,BD$201,FALSE))</f>
        <v/>
      </c>
    </row>
    <row r="177" spans="39:60">
      <c r="AM177" s="4" t="str">
        <f t="shared" si="4"/>
        <v/>
      </c>
      <c r="AO177" s="4">
        <v>2</v>
      </c>
      <c r="AQ177" s="139" t="str">
        <f t="shared" si="5"/>
        <v/>
      </c>
      <c r="AR177" s="139"/>
      <c r="AS177" s="139"/>
      <c r="AT177" s="139"/>
      <c r="AU177" s="82"/>
      <c r="AV177" s="83"/>
      <c r="AX177" s="80" t="str">
        <f t="shared" si="6"/>
        <v/>
      </c>
      <c r="AY177" s="108"/>
      <c r="AZ177" s="109" t="str">
        <f>IF(ISERROR(VLOOKUP($AO177,TEST,AZ$201,FALSE))=TRUE,"",VLOOKUP($AO177,TEST,AZ$201,FALSE))</f>
        <v/>
      </c>
      <c r="BA177" s="108"/>
      <c r="BB177" s="81" t="str">
        <f t="shared" si="7"/>
        <v/>
      </c>
      <c r="BC177" s="108"/>
      <c r="BD177" s="80" t="str">
        <f t="shared" si="8"/>
        <v/>
      </c>
    </row>
    <row r="178" spans="39:60">
      <c r="AM178" s="4" t="str">
        <f t="shared" si="4"/>
        <v/>
      </c>
      <c r="AO178" s="4">
        <v>3</v>
      </c>
      <c r="AQ178" s="139" t="str">
        <f t="shared" si="5"/>
        <v/>
      </c>
      <c r="AR178" s="139"/>
      <c r="AS178" s="139"/>
      <c r="AT178" s="139"/>
      <c r="AU178" s="109"/>
      <c r="AV178" s="109"/>
      <c r="AW178" s="108"/>
      <c r="AX178" s="80" t="str">
        <f t="shared" si="6"/>
        <v/>
      </c>
      <c r="AY178" s="108"/>
      <c r="AZ178" s="109" t="str">
        <f>IF(ISERROR(VLOOKUP($AO178,TEST,AZ$201,FALSE))=TRUE,"",VLOOKUP($AO178,TEST,AZ$201,FALSE))</f>
        <v/>
      </c>
      <c r="BA178" s="108"/>
      <c r="BB178" s="81" t="str">
        <f t="shared" si="7"/>
        <v/>
      </c>
      <c r="BC178" s="108"/>
      <c r="BD178" s="80" t="str">
        <f t="shared" si="8"/>
        <v/>
      </c>
    </row>
    <row r="179" spans="39:60">
      <c r="AM179" s="4" t="str">
        <f t="shared" si="4"/>
        <v/>
      </c>
      <c r="AO179" s="4">
        <v>4</v>
      </c>
      <c r="AQ179" s="139" t="str">
        <f t="shared" si="5"/>
        <v/>
      </c>
      <c r="AR179" s="139"/>
      <c r="AS179" s="139"/>
      <c r="AT179" s="139"/>
      <c r="AU179" s="109"/>
      <c r="AV179" s="109"/>
      <c r="AW179" s="108"/>
      <c r="AX179" s="80" t="str">
        <f t="shared" si="6"/>
        <v/>
      </c>
      <c r="AY179" s="108"/>
      <c r="AZ179" s="109" t="str">
        <f>IF(ISERROR(VLOOKUP($AO179,TEST,AZ$201,FALSE))=TRUE,"",VLOOKUP($AO179,TEST,AZ$201,FALSE))</f>
        <v/>
      </c>
      <c r="BA179" s="108"/>
      <c r="BB179" s="81" t="str">
        <f t="shared" si="7"/>
        <v/>
      </c>
      <c r="BC179" s="108"/>
      <c r="BD179" s="80" t="str">
        <f t="shared" si="8"/>
        <v/>
      </c>
    </row>
    <row r="180" spans="39:60">
      <c r="AM180" s="4" t="str">
        <f t="shared" si="4"/>
        <v/>
      </c>
      <c r="AO180" s="4">
        <v>5</v>
      </c>
      <c r="AQ180" s="139" t="str">
        <f t="shared" si="5"/>
        <v/>
      </c>
      <c r="AR180" s="139"/>
      <c r="AS180" s="139"/>
      <c r="AT180" s="139"/>
      <c r="AU180" s="109"/>
      <c r="AV180" s="109"/>
      <c r="AW180" s="108"/>
      <c r="AX180" s="80" t="str">
        <f t="shared" si="6"/>
        <v/>
      </c>
      <c r="AY180" s="108"/>
      <c r="AZ180" s="109" t="str">
        <f>IF(ISERROR(VLOOKUP($AO180,TEST,AZ$201,FALSE))=TRUE,"",VLOOKUP($AO180,TEST,AZ$201,FALSE))</f>
        <v/>
      </c>
      <c r="BA180" s="108"/>
      <c r="BB180" s="81" t="str">
        <f t="shared" si="7"/>
        <v/>
      </c>
      <c r="BC180" s="108"/>
      <c r="BD180" s="80" t="str">
        <f t="shared" si="8"/>
        <v/>
      </c>
    </row>
    <row r="181" spans="39:60">
      <c r="AM181" s="4" t="str">
        <f t="shared" si="4"/>
        <v/>
      </c>
      <c r="AO181" s="4">
        <v>6</v>
      </c>
      <c r="AQ181" s="139" t="str">
        <f t="shared" si="5"/>
        <v/>
      </c>
      <c r="AR181" s="139"/>
      <c r="AS181" s="139"/>
      <c r="AT181" s="139"/>
      <c r="AU181" s="109"/>
      <c r="AV181" s="109"/>
      <c r="AW181" s="108"/>
      <c r="AX181" s="80" t="str">
        <f t="shared" si="6"/>
        <v/>
      </c>
      <c r="AY181" s="108"/>
      <c r="AZ181" s="109"/>
      <c r="BA181" s="108"/>
      <c r="BB181" s="81" t="str">
        <f t="shared" si="7"/>
        <v/>
      </c>
      <c r="BC181" s="108"/>
      <c r="BD181" s="80" t="str">
        <f t="shared" si="8"/>
        <v/>
      </c>
    </row>
    <row r="182" spans="39:60">
      <c r="AM182" s="4" t="str">
        <f t="shared" si="4"/>
        <v/>
      </c>
      <c r="AO182" s="4">
        <v>7</v>
      </c>
      <c r="AQ182" s="139" t="str">
        <f t="shared" si="5"/>
        <v/>
      </c>
      <c r="AR182" s="139"/>
      <c r="AS182" s="139"/>
      <c r="AT182" s="139"/>
      <c r="AU182" s="109"/>
      <c r="AV182" s="109"/>
      <c r="AW182" s="108"/>
      <c r="AX182" s="80" t="str">
        <f t="shared" si="6"/>
        <v/>
      </c>
      <c r="AY182" s="108"/>
      <c r="AZ182" s="109"/>
      <c r="BA182" s="108"/>
      <c r="BB182" s="81" t="str">
        <f t="shared" si="7"/>
        <v/>
      </c>
      <c r="BC182" s="108"/>
      <c r="BD182" s="80" t="str">
        <f t="shared" si="8"/>
        <v/>
      </c>
    </row>
    <row r="183" spans="39:60">
      <c r="AM183" s="4" t="str">
        <f t="shared" si="4"/>
        <v/>
      </c>
      <c r="AO183" s="4">
        <v>8</v>
      </c>
      <c r="AQ183" s="139" t="str">
        <f t="shared" si="5"/>
        <v/>
      </c>
      <c r="AR183" s="139"/>
      <c r="AS183" s="139"/>
      <c r="AT183" s="139"/>
      <c r="AU183" s="109"/>
      <c r="AV183" s="109"/>
      <c r="AW183" s="108"/>
      <c r="AX183" s="80" t="str">
        <f t="shared" si="6"/>
        <v/>
      </c>
      <c r="AY183" s="108"/>
      <c r="AZ183" s="109"/>
      <c r="BA183" s="108"/>
      <c r="BB183" s="81" t="str">
        <f t="shared" si="7"/>
        <v/>
      </c>
      <c r="BC183" s="108"/>
      <c r="BD183" s="80" t="str">
        <f t="shared" si="8"/>
        <v/>
      </c>
    </row>
    <row r="184" spans="39:60">
      <c r="AM184" s="4" t="str">
        <f t="shared" si="4"/>
        <v/>
      </c>
      <c r="AO184" s="4">
        <v>9</v>
      </c>
      <c r="AQ184" s="139" t="str">
        <f t="shared" si="5"/>
        <v/>
      </c>
      <c r="AR184" s="139"/>
      <c r="AS184" s="139"/>
      <c r="AT184" s="139"/>
      <c r="AU184" s="109"/>
      <c r="AV184" s="109"/>
      <c r="AW184" s="108"/>
      <c r="AX184" s="80" t="str">
        <f t="shared" si="6"/>
        <v/>
      </c>
      <c r="AY184" s="108"/>
      <c r="AZ184" s="109"/>
      <c r="BA184" s="108"/>
      <c r="BB184" s="81" t="str">
        <f t="shared" si="7"/>
        <v/>
      </c>
      <c r="BC184" s="108"/>
      <c r="BD184" s="80" t="str">
        <f t="shared" si="8"/>
        <v/>
      </c>
    </row>
    <row r="185" spans="39:60">
      <c r="AM185" s="4" t="str">
        <f t="shared" si="4"/>
        <v/>
      </c>
      <c r="AO185" s="4">
        <v>10</v>
      </c>
      <c r="AQ185" s="139" t="str">
        <f t="shared" si="5"/>
        <v/>
      </c>
      <c r="AR185" s="139"/>
      <c r="AS185" s="139"/>
      <c r="AT185" s="139"/>
      <c r="AU185" s="109"/>
      <c r="AV185" s="109"/>
      <c r="AW185" s="108"/>
      <c r="AX185" s="80" t="str">
        <f t="shared" si="6"/>
        <v/>
      </c>
      <c r="AY185" s="108"/>
      <c r="AZ185" s="109"/>
      <c r="BA185" s="108"/>
      <c r="BB185" s="81" t="str">
        <f t="shared" si="7"/>
        <v/>
      </c>
      <c r="BC185" s="108"/>
      <c r="BD185" s="80" t="str">
        <f t="shared" si="8"/>
        <v/>
      </c>
    </row>
    <row r="186" spans="39:60">
      <c r="AM186" s="4" t="str">
        <f t="shared" si="4"/>
        <v/>
      </c>
      <c r="AO186" s="4">
        <v>11</v>
      </c>
      <c r="AQ186" s="139" t="str">
        <f t="shared" si="5"/>
        <v/>
      </c>
      <c r="AR186" s="139"/>
      <c r="AS186" s="139"/>
      <c r="AT186" s="139"/>
      <c r="AU186" s="109"/>
      <c r="AV186" s="109"/>
      <c r="AW186" s="108"/>
      <c r="AX186" s="80" t="str">
        <f t="shared" si="6"/>
        <v/>
      </c>
      <c r="AY186" s="108"/>
      <c r="AZ186" s="109"/>
      <c r="BA186" s="108"/>
      <c r="BB186" s="81" t="str">
        <f t="shared" si="7"/>
        <v/>
      </c>
      <c r="BC186" s="108"/>
      <c r="BD186" s="80" t="str">
        <f t="shared" si="8"/>
        <v/>
      </c>
    </row>
    <row r="187" spans="39:60">
      <c r="AM187" s="4" t="str">
        <f t="shared" si="4"/>
        <v/>
      </c>
      <c r="AO187" s="4">
        <v>12</v>
      </c>
      <c r="AQ187" s="139" t="str">
        <f t="shared" si="5"/>
        <v/>
      </c>
      <c r="AR187" s="139"/>
      <c r="AS187" s="139"/>
      <c r="AT187" s="139"/>
      <c r="AU187" s="109"/>
      <c r="AV187" s="109"/>
      <c r="AW187" s="108"/>
      <c r="AX187" s="80" t="str">
        <f t="shared" si="6"/>
        <v/>
      </c>
      <c r="AY187" s="108"/>
      <c r="AZ187" s="109"/>
      <c r="BA187" s="108"/>
      <c r="BB187" s="81" t="str">
        <f t="shared" si="7"/>
        <v/>
      </c>
      <c r="BC187" s="108"/>
      <c r="BD187" s="80" t="str">
        <f t="shared" si="8"/>
        <v/>
      </c>
      <c r="BF187" s="4"/>
    </row>
    <row r="188" spans="39:60">
      <c r="AM188" s="4" t="str">
        <f t="shared" si="4"/>
        <v/>
      </c>
      <c r="AO188" s="4">
        <v>13</v>
      </c>
      <c r="AQ188" s="139" t="str">
        <f t="shared" si="5"/>
        <v/>
      </c>
      <c r="AR188" s="139"/>
      <c r="AS188" s="139"/>
      <c r="AT188" s="139"/>
      <c r="AU188" s="109"/>
      <c r="AV188" s="109"/>
      <c r="AW188" s="108"/>
      <c r="AX188" s="80" t="str">
        <f t="shared" si="6"/>
        <v/>
      </c>
      <c r="AY188" s="108"/>
      <c r="AZ188" s="109"/>
      <c r="BA188" s="108"/>
      <c r="BB188" s="81" t="str">
        <f t="shared" si="7"/>
        <v/>
      </c>
      <c r="BC188" s="108"/>
      <c r="BD188" s="80" t="str">
        <f t="shared" si="8"/>
        <v/>
      </c>
      <c r="BF188" s="4"/>
      <c r="BH188" s="4"/>
    </row>
    <row r="189" spans="39:60">
      <c r="AM189" s="4" t="str">
        <f t="shared" si="4"/>
        <v/>
      </c>
      <c r="AO189" s="4">
        <v>14</v>
      </c>
      <c r="AQ189" s="139" t="str">
        <f t="shared" si="5"/>
        <v/>
      </c>
      <c r="AR189" s="139"/>
      <c r="AS189" s="139"/>
      <c r="AT189" s="139"/>
      <c r="AU189" s="109"/>
      <c r="AV189" s="109"/>
      <c r="AW189" s="108"/>
      <c r="AX189" s="80" t="str">
        <f t="shared" si="6"/>
        <v/>
      </c>
      <c r="AY189" s="108"/>
      <c r="AZ189" s="109"/>
      <c r="BA189" s="108"/>
      <c r="BB189" s="81" t="str">
        <f t="shared" si="7"/>
        <v/>
      </c>
      <c r="BC189" s="108"/>
      <c r="BD189" s="80" t="str">
        <f t="shared" si="8"/>
        <v/>
      </c>
      <c r="BF189" s="4"/>
      <c r="BH189" s="4"/>
    </row>
    <row r="190" spans="39:60">
      <c r="AM190" s="4" t="str">
        <f>IF(ISERROR(VLOOKUP(AO190,TEST,4,FALSE))=TRUE,"",VLOOKUP(AO190,TEST,4,FALSE))</f>
        <v/>
      </c>
      <c r="AO190" s="4">
        <v>15</v>
      </c>
      <c r="AQ190" s="139" t="str">
        <f t="shared" si="5"/>
        <v/>
      </c>
      <c r="AR190" s="139"/>
      <c r="AS190" s="139"/>
      <c r="AT190" s="139"/>
      <c r="AU190" s="109"/>
      <c r="AV190" s="109"/>
      <c r="AW190" s="108"/>
      <c r="AX190" s="80" t="str">
        <f t="shared" si="6"/>
        <v/>
      </c>
      <c r="AY190" s="108"/>
      <c r="AZ190" s="109"/>
      <c r="BA190" s="108"/>
      <c r="BB190" s="81" t="str">
        <f t="shared" si="7"/>
        <v/>
      </c>
      <c r="BC190" s="108"/>
      <c r="BD190" s="80" t="str">
        <f t="shared" si="8"/>
        <v/>
      </c>
      <c r="BF190" s="4"/>
      <c r="BH190" s="4"/>
    </row>
    <row r="191" spans="39:60">
      <c r="AM191" s="4" t="str">
        <f>IF(ISERROR(VLOOKUP(AO191,TEST,4,FALSE))=TRUE,"",VLOOKUP(AO191,TEST,4,FALSE))</f>
        <v/>
      </c>
      <c r="AO191" s="4">
        <v>16</v>
      </c>
      <c r="AQ191" s="139" t="str">
        <f t="shared" si="5"/>
        <v/>
      </c>
      <c r="AR191" s="139"/>
      <c r="AS191" s="139"/>
      <c r="AT191" s="139"/>
      <c r="AU191" s="109"/>
      <c r="AV191" s="109"/>
      <c r="AW191" s="108"/>
      <c r="AX191" s="80" t="str">
        <f t="shared" si="6"/>
        <v/>
      </c>
      <c r="AY191" s="108"/>
      <c r="AZ191" s="109"/>
      <c r="BA191" s="108"/>
      <c r="BB191" s="81" t="str">
        <f t="shared" si="7"/>
        <v/>
      </c>
      <c r="BC191" s="108"/>
      <c r="BD191" s="80" t="str">
        <f t="shared" si="8"/>
        <v/>
      </c>
      <c r="BF191" s="4"/>
      <c r="BH191" s="4"/>
    </row>
    <row r="192" spans="39:60">
      <c r="AM192" s="4" t="str">
        <f>IF(ISERROR(VLOOKUP(AO192,TEST,4,FALSE))=TRUE,"",VLOOKUP(AO192,TEST,4,FALSE))</f>
        <v/>
      </c>
      <c r="AO192" s="4">
        <v>17</v>
      </c>
      <c r="AQ192" s="140" t="str">
        <f t="shared" si="5"/>
        <v/>
      </c>
      <c r="AR192" s="140"/>
      <c r="AS192" s="140"/>
      <c r="AT192" s="140"/>
      <c r="AU192" s="109"/>
      <c r="AV192" s="84"/>
      <c r="AW192" s="110"/>
      <c r="AX192" s="85" t="str">
        <f t="shared" si="6"/>
        <v/>
      </c>
      <c r="AY192" s="110"/>
      <c r="AZ192" s="84"/>
      <c r="BA192" s="108"/>
      <c r="BB192" s="86" t="str">
        <f t="shared" si="7"/>
        <v/>
      </c>
      <c r="BC192" s="110"/>
      <c r="BD192" s="85" t="str">
        <f t="shared" si="8"/>
        <v/>
      </c>
      <c r="BF192" s="4"/>
      <c r="BH192" s="4"/>
    </row>
    <row r="193" spans="39:60">
      <c r="AM193" s="4" t="str">
        <f>IF(ISERROR(VLOOKUP(AO193,TEST,4,FALSE))=TRUE,"",VLOOKUP(AO193,TEST,4,FALSE))</f>
        <v/>
      </c>
      <c r="AO193" s="4">
        <v>18</v>
      </c>
      <c r="AQ193" s="146" t="s">
        <v>99</v>
      </c>
      <c r="AR193" s="146"/>
      <c r="AS193" s="146"/>
      <c r="AT193" s="146"/>
      <c r="AU193" s="109"/>
      <c r="AV193" s="138" t="s">
        <v>103</v>
      </c>
      <c r="AW193" s="138"/>
      <c r="AX193" s="138"/>
      <c r="AY193" s="138"/>
      <c r="AZ193" s="138"/>
      <c r="BA193" s="108"/>
      <c r="BB193" s="147" t="s">
        <v>102</v>
      </c>
      <c r="BC193" s="147"/>
      <c r="BD193" s="147"/>
      <c r="BF193" s="4"/>
      <c r="BH193" s="4"/>
    </row>
    <row r="194" spans="39:60">
      <c r="AV194" s="107"/>
      <c r="AX194" s="87"/>
      <c r="AZ194" s="107"/>
      <c r="BB194" s="116" t="s">
        <v>104</v>
      </c>
      <c r="BC194" s="116"/>
      <c r="BD194" s="116"/>
      <c r="BF194" s="4"/>
      <c r="BH194" s="4"/>
    </row>
    <row r="195" spans="39:60">
      <c r="AQ195" s="145" t="s">
        <v>105</v>
      </c>
      <c r="AR195" s="145"/>
      <c r="AS195" s="145"/>
      <c r="AT195" s="145"/>
      <c r="AU195" s="145"/>
      <c r="AV195" s="145"/>
      <c r="AW195" s="145"/>
      <c r="AX195" s="145"/>
      <c r="AY195" s="145"/>
      <c r="AZ195" s="145"/>
      <c r="BA195" s="145"/>
      <c r="BB195" s="145"/>
      <c r="BC195" s="145"/>
      <c r="BD195" s="145"/>
      <c r="BF195" s="4"/>
      <c r="BH195" s="4"/>
    </row>
    <row r="196" spans="39:60" ht="11.25" customHeight="1">
      <c r="BB196" s="4"/>
      <c r="BD196" s="4"/>
      <c r="BF196" s="4"/>
      <c r="BH196" s="4"/>
    </row>
    <row r="197" spans="39:60">
      <c r="AV197" s="88"/>
      <c r="AW197" s="88"/>
      <c r="AX197" s="88"/>
      <c r="AY197" s="88"/>
      <c r="AZ197" s="88"/>
      <c r="BA197" s="88"/>
      <c r="BB197" s="88"/>
      <c r="BC197" s="88"/>
      <c r="BD197" s="88"/>
      <c r="BE197" s="88"/>
      <c r="BF197" s="4"/>
      <c r="BH197" s="4"/>
    </row>
    <row r="198" spans="39:60">
      <c r="AV198" s="88"/>
      <c r="AW198" s="88"/>
      <c r="AX198" s="88"/>
      <c r="AY198" s="88"/>
      <c r="AZ198" s="88"/>
      <c r="BA198" s="88"/>
      <c r="BB198" s="88"/>
      <c r="BC198" s="88"/>
      <c r="BD198" s="22"/>
      <c r="BE198" s="88"/>
      <c r="BF198" s="4"/>
      <c r="BH198" s="4"/>
    </row>
    <row r="199" spans="39:60">
      <c r="AQ199" s="89"/>
      <c r="AV199" s="18"/>
      <c r="AX199" s="9"/>
      <c r="BF199" s="4"/>
      <c r="BH199" s="4"/>
    </row>
    <row r="200" spans="39:60">
      <c r="BB200" s="4"/>
      <c r="BD200" s="4"/>
      <c r="BF200" s="4"/>
      <c r="BH200" s="4"/>
    </row>
    <row r="201" spans="39:60" hidden="1">
      <c r="AP201" s="4" t="s">
        <v>100</v>
      </c>
      <c r="AQ201" s="18">
        <v>4</v>
      </c>
      <c r="AR201" s="18"/>
      <c r="AS201" s="18"/>
      <c r="AT201" s="18"/>
      <c r="AU201" s="18">
        <v>9</v>
      </c>
      <c r="AV201" s="18">
        <v>8</v>
      </c>
      <c r="AW201" s="18"/>
      <c r="AX201" s="18">
        <v>3</v>
      </c>
      <c r="AY201" s="18"/>
      <c r="AZ201" s="18">
        <v>5</v>
      </c>
      <c r="BA201" s="18"/>
      <c r="BB201" s="18">
        <v>6</v>
      </c>
      <c r="BC201" s="18"/>
      <c r="BD201" s="18">
        <v>7</v>
      </c>
      <c r="BF201" s="4"/>
      <c r="BH201" s="4"/>
    </row>
    <row r="202" spans="39:60">
      <c r="BB202" s="4"/>
      <c r="BD202" s="4"/>
      <c r="BF202" s="4"/>
      <c r="BH202" s="4"/>
    </row>
    <row r="203" spans="39:60">
      <c r="BB203" s="4"/>
      <c r="BD203" s="4"/>
      <c r="BF203" s="4"/>
      <c r="BH203" s="4"/>
    </row>
    <row r="204" spans="39:60">
      <c r="BB204" s="4"/>
      <c r="BD204" s="4"/>
      <c r="BF204" s="4"/>
      <c r="BH204" s="4"/>
    </row>
    <row r="205" spans="39:60">
      <c r="BB205" s="4"/>
      <c r="BD205" s="4"/>
      <c r="BF205" s="4"/>
      <c r="BH205" s="4"/>
    </row>
    <row r="206" spans="39:60">
      <c r="BB206" s="4"/>
      <c r="BD206" s="4"/>
      <c r="BF206" s="4"/>
      <c r="BH206" s="4"/>
    </row>
    <row r="207" spans="39:60" ht="12" customHeight="1">
      <c r="BB207" s="4"/>
      <c r="BD207" s="4"/>
      <c r="BF207" s="4"/>
      <c r="BH207" s="4"/>
    </row>
    <row r="208" spans="39:60" ht="12" customHeight="1">
      <c r="BB208" s="4"/>
      <c r="BD208" s="4"/>
      <c r="BF208" s="4"/>
      <c r="BH208" s="4"/>
    </row>
    <row r="209" spans="54:60">
      <c r="BB209" s="4"/>
      <c r="BD209" s="4"/>
      <c r="BF209" s="4"/>
      <c r="BH209" s="4"/>
    </row>
    <row r="210" spans="54:60">
      <c r="BB210" s="4"/>
      <c r="BD210" s="4"/>
      <c r="BF210" s="4"/>
      <c r="BH210" s="4"/>
    </row>
    <row r="211" spans="54:60">
      <c r="BB211" s="4"/>
      <c r="BD211" s="4"/>
      <c r="BF211" s="4"/>
      <c r="BH211" s="4"/>
    </row>
    <row r="212" spans="54:60">
      <c r="BB212" s="4"/>
      <c r="BD212" s="4"/>
      <c r="BF212" s="4"/>
      <c r="BH212" s="4"/>
    </row>
    <row r="213" spans="54:60">
      <c r="BB213" s="4"/>
      <c r="BD213" s="4"/>
      <c r="BF213" s="4"/>
      <c r="BH213" s="4"/>
    </row>
    <row r="214" spans="54:60">
      <c r="BB214" s="4"/>
      <c r="BD214" s="4"/>
      <c r="BF214" s="4"/>
      <c r="BH214" s="4"/>
    </row>
    <row r="215" spans="54:60">
      <c r="BB215" s="4"/>
      <c r="BD215" s="4"/>
      <c r="BF215" s="4"/>
      <c r="BH215" s="4"/>
    </row>
    <row r="216" spans="54:60">
      <c r="BB216" s="4"/>
      <c r="BD216" s="4"/>
      <c r="BF216" s="4"/>
      <c r="BH216" s="4"/>
    </row>
    <row r="217" spans="54:60">
      <c r="BB217" s="4"/>
      <c r="BD217" s="4"/>
      <c r="BF217" s="4"/>
      <c r="BH217" s="4"/>
    </row>
    <row r="218" spans="54:60">
      <c r="BB218" s="4"/>
      <c r="BD218" s="4"/>
      <c r="BF218" s="4"/>
      <c r="BH218" s="4"/>
    </row>
    <row r="219" spans="54:60">
      <c r="BB219" s="4"/>
      <c r="BD219" s="4"/>
      <c r="BF219" s="4"/>
    </row>
    <row r="220" spans="54:60">
      <c r="BB220" s="4"/>
      <c r="BD220" s="4"/>
      <c r="BF220" s="4"/>
    </row>
    <row r="221" spans="54:60">
      <c r="BB221" s="4"/>
      <c r="BD221" s="4"/>
      <c r="BF221" s="4"/>
    </row>
    <row r="222" spans="54:60">
      <c r="BB222" s="4"/>
      <c r="BD222" s="4"/>
    </row>
    <row r="223" spans="54:60">
      <c r="BB223" s="4"/>
      <c r="BD223" s="4"/>
    </row>
    <row r="224" spans="54:60">
      <c r="BB224" s="4"/>
      <c r="BD224" s="4"/>
    </row>
    <row r="225" spans="54:56">
      <c r="BB225" s="4"/>
      <c r="BD225" s="4"/>
    </row>
    <row r="226" spans="54:56">
      <c r="BB226" s="4"/>
      <c r="BD226" s="4"/>
    </row>
    <row r="227" spans="54:56">
      <c r="BB227" s="4"/>
      <c r="BD227" s="4"/>
    </row>
    <row r="228" spans="54:56">
      <c r="BB228" s="4"/>
      <c r="BD228" s="4"/>
    </row>
    <row r="229" spans="54:56">
      <c r="BB229" s="4"/>
      <c r="BD229" s="4"/>
    </row>
  </sheetData>
  <mergeCells count="77">
    <mergeCell ref="AQ195:BD195"/>
    <mergeCell ref="AQ193:AT193"/>
    <mergeCell ref="BB193:BD193"/>
    <mergeCell ref="O13:U13"/>
    <mergeCell ref="AQ181:AT181"/>
    <mergeCell ref="AQ182:AT182"/>
    <mergeCell ref="AQ183:AT183"/>
    <mergeCell ref="AQ184:AT184"/>
    <mergeCell ref="AQ177:AT177"/>
    <mergeCell ref="AQ178:AT178"/>
    <mergeCell ref="BB158:BD158"/>
    <mergeCell ref="AX168:BB168"/>
    <mergeCell ref="AX169:BB169"/>
    <mergeCell ref="AQ176:AT176"/>
    <mergeCell ref="BB156:BC156"/>
    <mergeCell ref="V42:V45"/>
    <mergeCell ref="C7:L7"/>
    <mergeCell ref="AV193:AZ193"/>
    <mergeCell ref="AQ189:AT189"/>
    <mergeCell ref="AQ190:AT190"/>
    <mergeCell ref="AQ191:AT191"/>
    <mergeCell ref="AQ192:AT192"/>
    <mergeCell ref="AQ185:AT185"/>
    <mergeCell ref="AQ186:AT186"/>
    <mergeCell ref="AQ187:AT187"/>
    <mergeCell ref="AQ188:AT188"/>
    <mergeCell ref="AR159:BB160"/>
    <mergeCell ref="AX166:BB166"/>
    <mergeCell ref="BB157:BC157"/>
    <mergeCell ref="AQ179:AT179"/>
    <mergeCell ref="AQ180:AT180"/>
    <mergeCell ref="AX167:BB167"/>
    <mergeCell ref="F70:L70"/>
    <mergeCell ref="AS149:AV149"/>
    <mergeCell ref="BB154:BD154"/>
    <mergeCell ref="BB155:BC155"/>
    <mergeCell ref="AS152:AU152"/>
    <mergeCell ref="BB153:BC153"/>
    <mergeCell ref="AQ154:AR154"/>
    <mergeCell ref="AT154:AX154"/>
    <mergeCell ref="AT155:AX155"/>
    <mergeCell ref="X42:X45"/>
    <mergeCell ref="K52:L56"/>
    <mergeCell ref="F64:L64"/>
    <mergeCell ref="F66:L66"/>
    <mergeCell ref="F68:L68"/>
    <mergeCell ref="X36:X37"/>
    <mergeCell ref="V38:V39"/>
    <mergeCell ref="X38:X39"/>
    <mergeCell ref="V40:V41"/>
    <mergeCell ref="X40:X41"/>
    <mergeCell ref="C28:D28"/>
    <mergeCell ref="F28:H28"/>
    <mergeCell ref="J28:K28"/>
    <mergeCell ref="M28:R28"/>
    <mergeCell ref="V36:V37"/>
    <mergeCell ref="M26:R26"/>
    <mergeCell ref="C27:D27"/>
    <mergeCell ref="F27:H27"/>
    <mergeCell ref="J27:K27"/>
    <mergeCell ref="M27:R27"/>
    <mergeCell ref="C5:L5"/>
    <mergeCell ref="C9:E9"/>
    <mergeCell ref="G9:N9"/>
    <mergeCell ref="BB194:BD194"/>
    <mergeCell ref="C11:I11"/>
    <mergeCell ref="C15:G15"/>
    <mergeCell ref="C17:F17"/>
    <mergeCell ref="H17:N17"/>
    <mergeCell ref="A21:R21"/>
    <mergeCell ref="C25:D25"/>
    <mergeCell ref="F25:H25"/>
    <mergeCell ref="J25:K25"/>
    <mergeCell ref="M25:R25"/>
    <mergeCell ref="C26:D26"/>
    <mergeCell ref="F26:H26"/>
    <mergeCell ref="J26:K26"/>
  </mergeCells>
  <phoneticPr fontId="7" type="noConversion"/>
  <conditionalFormatting sqref="R74 R38 R40 R42 R46 R48 R52 R54 R56 R60 R62 R64 R66 R68 R70 R44">
    <cfRule type="expression" dxfId="15" priority="3" stopIfTrue="1">
      <formula>AND($P38&lt;&gt;"NOK",$R38=0)</formula>
    </cfRule>
  </conditionalFormatting>
  <conditionalFormatting sqref="P36 P38 P40 P42 P46 P48 P74 P54 P56 P60 P62 P64 P66 P68 P70 P52 P44">
    <cfRule type="expression" dxfId="14" priority="4" stopIfTrue="1">
      <formula>AND($R36&lt;&gt;0,$P36="NOK")</formula>
    </cfRule>
  </conditionalFormatting>
  <conditionalFormatting sqref="R36">
    <cfRule type="expression" dxfId="13" priority="5" stopIfTrue="1">
      <formula>AND(P36&lt;&gt;"NOK",R36=0)</formula>
    </cfRule>
  </conditionalFormatting>
  <conditionalFormatting sqref="F64:L64 F66:L66 F68:L68 F70:L70">
    <cfRule type="expression" dxfId="12" priority="6" stopIfTrue="1">
      <formula>AND($F64=0,$N64&lt;&gt;0)</formula>
    </cfRule>
    <cfRule type="cellIs" dxfId="11" priority="7" stopIfTrue="1" operator="equal">
      <formula>0</formula>
    </cfRule>
  </conditionalFormatting>
  <conditionalFormatting sqref="N36 N38 N40 N42 N46 N48 N52 N54 N56 N60 N62 N64 N66 N68 N70 N74 N44">
    <cfRule type="cellIs" dxfId="10" priority="8" stopIfTrue="1" operator="equal">
      <formula>0</formula>
    </cfRule>
    <cfRule type="expression" dxfId="9" priority="9" stopIfTrue="1">
      <formula>ISERROR($N36*1)=TRUE</formula>
    </cfRule>
  </conditionalFormatting>
  <conditionalFormatting sqref="B63:E76 A63:A75 F72:L76 Y35:Y42 V48:Y76 K57:L62 A35:L42 I52:J62 B19:R19 C13:N13 S14:U34 B4:B18 A22:R24 A29:R34 J1:J2 A3:A19 A1 B1:I3 AI5 AI1:AI3 K1:N3 O1:U2 V1:Y34 R4:U12 P14:R18 I44:L51 A44:H62 Y44:Y47">
    <cfRule type="expression" dxfId="8" priority="10" stopIfTrue="1">
      <formula>DAGENIDAG&gt;DEAKTIVERING</formula>
    </cfRule>
  </conditionalFormatting>
  <conditionalFormatting sqref="C9:E9 C11:I11 C17:F17 C5:L5">
    <cfRule type="cellIs" dxfId="7" priority="11" stopIfTrue="1" operator="equal">
      <formula>0</formula>
    </cfRule>
  </conditionalFormatting>
  <conditionalFormatting sqref="F63:L63 M75:S76 M35:M42 C4:Q4 C18:O18 M44:M63">
    <cfRule type="expression" dxfId="6" priority="12" stopIfTrue="1">
      <formula>"DAGENIDAG&gt;DEAKTIVERING"</formula>
    </cfRule>
  </conditionalFormatting>
  <conditionalFormatting sqref="K52">
    <cfRule type="expression" dxfId="5" priority="13" stopIfTrue="1">
      <formula>OR($N$54&lt;&gt;0,$N$52&lt;&gt;0,$N$56&lt;&gt;0)</formula>
    </cfRule>
    <cfRule type="expression" dxfId="4" priority="14" stopIfTrue="1">
      <formula>DAGENIDAG&gt;DEAKTIVERING</formula>
    </cfRule>
  </conditionalFormatting>
  <conditionalFormatting sqref="A2 J3">
    <cfRule type="expression" dxfId="3" priority="15" stopIfTrue="1">
      <formula>DAGENIDAG&gt;DEAKTIVERING</formula>
    </cfRule>
  </conditionalFormatting>
  <conditionalFormatting sqref="AQ174:BD174">
    <cfRule type="expression" dxfId="2" priority="16" stopIfTrue="1">
      <formula>DAGENIDAG&gt;DEAKTIVERING</formula>
    </cfRule>
  </conditionalFormatting>
  <conditionalFormatting sqref="Y43 A43:L43">
    <cfRule type="expression" dxfId="1" priority="1" stopIfTrue="1">
      <formula>DAGENIDAG&gt;DEAKTIVERING</formula>
    </cfRule>
  </conditionalFormatting>
  <conditionalFormatting sqref="M43">
    <cfRule type="expression" dxfId="0" priority="2" stopIfTrue="1">
      <formula>"DAGENIDAG&gt;DEAKTIVERING"</formula>
    </cfRule>
  </conditionalFormatting>
  <dataValidations count="6">
    <dataValidation type="textLength" allowBlank="1" showInputMessage="1" showErrorMessage="1" errorTitle="Navn" error="Fornavn pluss etternavn. Maks 80 bokstaver" sqref="C5:L5" xr:uid="{00000000-0002-0000-0000-000000000000}">
      <formula1>2</formula1>
      <formula2>80</formula2>
    </dataValidation>
    <dataValidation type="textLength" errorStyle="warning" allowBlank="1" showInputMessage="1" showErrorMessage="1" errorTitle="Aktivitetsnummer" error="Aktivitetsnummer har aldri mer enn 8 siffer." sqref="C17:F17" xr:uid="{00000000-0002-0000-0000-000001000000}">
      <formula1>1</formula1>
      <formula2>8</formula2>
    </dataValidation>
    <dataValidation type="textLength" allowBlank="1" showInputMessage="1" showErrorMessage="1" errorTitle="Bankkontonummer" error="Bankkontonummer skal ha 11 tegn" sqref="C11:I11" xr:uid="{00000000-0002-0000-0000-000002000000}">
      <formula1>11</formula1>
      <formula2>13</formula2>
    </dataValidation>
    <dataValidation type="whole" allowBlank="1" showInputMessage="1" showErrorMessage="1" errorTitle="Seksjonsnummer" error="Seksjonsnummer består alltid av 4 siffer." sqref="C9:E9" xr:uid="{00000000-0002-0000-0000-000003000000}">
      <formula1>1000</formula1>
      <formula2>9999</formula2>
    </dataValidation>
    <dataValidation allowBlank="1" showInputMessage="1" showErrorMessage="1" promptTitle="Valutakurs" prompt="Her legger du inn valutaomregningskurs dersom beløp ikke er NOK." sqref="R36" xr:uid="{00000000-0002-0000-0000-000004000000}"/>
    <dataValidation allowBlank="1" showInputMessage="1" showErrorMessage="1" promptTitle="Valutakurs" prompt="Her legger du inn valutaomregningskurs dersom beløp ikke er NOK. " sqref="R70 R68 R66 R64 R60 R62 R46 R56 R54 R52 R48 R38 R40 R42 R44" xr:uid="{00000000-0002-0000-0000-000005000000}"/>
  </dataValidations>
  <hyperlinks>
    <hyperlink ref="N5" location="Veiledning!A1" display="Til veiledning i bruk/utfylling av skjemaet" xr:uid="{00000000-0004-0000-0000-000002000000}"/>
  </hyperlinks>
  <pageMargins left="0.74803149606299213" right="0.7480314960629921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A13" sqref="A13:L13"/>
    </sheetView>
  </sheetViews>
  <sheetFormatPr baseColWidth="10" defaultColWidth="9.1640625" defaultRowHeight="13"/>
  <sheetData>
    <row r="1" spans="1:12" ht="23">
      <c r="A1" s="101" t="s">
        <v>107</v>
      </c>
    </row>
    <row r="3" spans="1:12">
      <c r="A3" s="102" t="s">
        <v>111</v>
      </c>
    </row>
    <row r="4" spans="1:12">
      <c r="A4" t="s">
        <v>108</v>
      </c>
    </row>
    <row r="5" spans="1:12">
      <c r="A5" t="s">
        <v>124</v>
      </c>
    </row>
    <row r="6" spans="1:12">
      <c r="A6" t="s">
        <v>109</v>
      </c>
    </row>
    <row r="8" spans="1:12">
      <c r="A8" s="102" t="s">
        <v>115</v>
      </c>
    </row>
    <row r="9" spans="1:12" ht="27" customHeight="1">
      <c r="A9" s="151" t="s">
        <v>125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1" spans="1:12">
      <c r="A11" s="102" t="s">
        <v>112</v>
      </c>
    </row>
    <row r="12" spans="1:12">
      <c r="A12" t="s">
        <v>113</v>
      </c>
    </row>
    <row r="13" spans="1:12" ht="25" customHeight="1">
      <c r="A13" s="151" t="s">
        <v>126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</row>
    <row r="14" spans="1:12">
      <c r="A14" t="s">
        <v>110</v>
      </c>
    </row>
    <row r="15" spans="1:12">
      <c r="A15" t="s">
        <v>114</v>
      </c>
    </row>
    <row r="17" spans="1:1">
      <c r="A17" s="102"/>
    </row>
  </sheetData>
  <mergeCells count="2">
    <mergeCell ref="A9:L9"/>
    <mergeCell ref="A13:L13"/>
  </mergeCells>
  <phoneticPr fontId="7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17</vt:i4>
      </vt:variant>
    </vt:vector>
  </HeadingPairs>
  <TitlesOfParts>
    <vt:vector size="19" baseType="lpstr">
      <vt:lpstr>Reiseregning</vt:lpstr>
      <vt:lpstr>Veiledning</vt:lpstr>
      <vt:lpstr>_rnd2</vt:lpstr>
      <vt:lpstr>Annet1</vt:lpstr>
      <vt:lpstr>Annet2</vt:lpstr>
      <vt:lpstr>Annet3</vt:lpstr>
      <vt:lpstr>Annet4</vt:lpstr>
      <vt:lpstr>Ansnr</vt:lpstr>
      <vt:lpstr>Avdelingsnr</vt:lpstr>
      <vt:lpstr>Bank</vt:lpstr>
      <vt:lpstr>FD</vt:lpstr>
      <vt:lpstr>kommentar</vt:lpstr>
      <vt:lpstr>Navn</vt:lpstr>
      <vt:lpstr>Prefiks_på_lev_nr</vt:lpstr>
      <vt:lpstr>rnd</vt:lpstr>
      <vt:lpstr>TEST</vt:lpstr>
      <vt:lpstr>TOTALT</vt:lpstr>
      <vt:lpstr>UTBET</vt:lpstr>
      <vt:lpstr>Reiseregning!Utskriftsområde</vt:lpstr>
    </vt:vector>
  </TitlesOfParts>
  <Company>Multiconsult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Høvding</dc:creator>
  <cp:lastModifiedBy>Microsoft Office-bruker</cp:lastModifiedBy>
  <cp:lastPrinted>2016-01-28T13:02:26Z</cp:lastPrinted>
  <dcterms:created xsi:type="dcterms:W3CDTF">2008-03-29T17:12:22Z</dcterms:created>
  <dcterms:modified xsi:type="dcterms:W3CDTF">2021-11-26T15:16:18Z</dcterms:modified>
</cp:coreProperties>
</file>